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trlProps/ctrlProp3.xml" ContentType="application/vnd.ms-excel.controlproperties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ctrlProps/ctrlProp6.xml" ContentType="application/vnd.ms-excel.controlproperties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ctrlProps/ctrlProp9.xml" ContentType="application/vnd.ms-excel.controlproperties+xml"/>
  <Override PartName="/xl/drawings/drawing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ctrlProps/ctrlProp14.xml" ContentType="application/vnd.ms-excel.controlproperties+xml"/>
  <Override PartName="/xl/drawings/drawing11.xml" ContentType="application/vnd.openxmlformats-officedocument.drawing+xml"/>
  <Override PartName="/xl/ctrlProps/ctrlProp15.xml" ContentType="application/vnd.ms-excel.controlproperties+xml"/>
  <Override PartName="/xl/drawings/drawing12.xml" ContentType="application/vnd.openxmlformats-officedocument.drawing+xml"/>
  <Override PartName="/xl/ctrlProps/ctrlProp16.xml" ContentType="application/vnd.ms-excel.controlproperties+xml"/>
  <Override PartName="/xl/tables/table9.xml" ContentType="application/vnd.openxmlformats-officedocument.spreadsheetml.table+xml"/>
  <Override PartName="/xl/drawings/drawing13.xml" ContentType="application/vnd.openxmlformats-officedocument.drawing+xml"/>
  <Override PartName="/xl/ctrlProps/ctrlProp17.xml" ContentType="application/vnd.ms-excel.controlproperties+xml"/>
  <Override PartName="/xl/tables/table10.xml" ContentType="application/vnd.openxmlformats-officedocument.spreadsheetml.table+xml"/>
  <Override PartName="/xl/drawings/drawing14.xml" ContentType="application/vnd.openxmlformats-officedocument.drawing+xml"/>
  <Override PartName="/xl/ctrlProps/ctrlProp18.xml" ContentType="application/vnd.ms-excel.controlproperties+xml"/>
  <Override PartName="/xl/tables/table11.xml" ContentType="application/vnd.openxmlformats-officedocument.spreadsheetml.table+xml"/>
  <Override PartName="/xl/drawings/drawing15.xml" ContentType="application/vnd.openxmlformats-officedocument.drawing+xml"/>
  <Override PartName="/xl/ctrlProps/ctrlProp19.xml" ContentType="application/vnd.ms-excel.controlproperties+xml"/>
  <Override PartName="/xl/tables/table12.xml" ContentType="application/vnd.openxmlformats-officedocument.spreadsheetml.table+xml"/>
  <Override PartName="/xl/drawings/drawing16.xml" ContentType="application/vnd.openxmlformats-officedocument.drawing+xml"/>
  <Override PartName="/xl/ctrlProps/ctrlProp20.xml" ContentType="application/vnd.ms-excel.controlproperti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aorgil.sharepoint.com/sites/hevrakalkalit/Shared Documents/חברה הכלכלית/מכרזים/אספקת ציוד מתח נמוך ומצלמות 2026/מחירונים/"/>
    </mc:Choice>
  </mc:AlternateContent>
  <xr:revisionPtr revIDLastSave="0" documentId="8_{1A9C70C4-E181-4650-8190-A5DA5C258E6B}" xr6:coauthVersionLast="47" xr6:coauthVersionMax="47" xr10:uidLastSave="{00000000-0000-0000-0000-000000000000}"/>
  <workbookProtection workbookAlgorithmName="SHA-512" workbookHashValue="omXy0WUNZ7fENFo1T5m1bp9nTZHC3uKk5xKFmiFBnJxj4JEKW8UrC/4x4f5R+rIom0vSGbSSZtspz40FY0XS+w==" workbookSaltValue="ebrL6grgfTMZ0Qob4x/eRg==" workbookSpinCount="100000" lockStructure="1"/>
  <bookViews>
    <workbookView xWindow="-120" yWindow="-120" windowWidth="29040" windowHeight="15720" tabRatio="803" activeTab="2" xr2:uid="{00000000-000D-0000-FFFF-FFFF00000000}"/>
  </bookViews>
  <sheets>
    <sheet name="IP Cam" sheetId="1" r:id="rId1"/>
    <sheet name="IP PTZ" sheetId="2" r:id="rId2"/>
    <sheet name="IP NVR" sheetId="4" r:id="rId3"/>
    <sheet name="TVI Cam" sheetId="5" r:id="rId4"/>
    <sheet name="TVI PTZ" sheetId="8" r:id="rId5"/>
    <sheet name="TVI DVR" sheetId="7" r:id="rId6"/>
    <sheet name="Thermal" sheetId="30" r:id="rId7"/>
    <sheet name="Intercom" sheetId="16" r:id="rId8"/>
    <sheet name="Access Control" sheetId="26" r:id="rId9"/>
    <sheet name="Alarm Wireless" sheetId="33" r:id="rId10"/>
    <sheet name="Alarm Hybrid" sheetId="35" r:id="rId11"/>
    <sheet name="Speakers" sheetId="31" r:id="rId12"/>
    <sheet name="Monitors" sheetId="32" r:id="rId13"/>
    <sheet name="Specials" sheetId="27" r:id="rId14"/>
    <sheet name="Accessories" sheetId="20" r:id="rId15"/>
    <sheet name="HDD" sheetId="18" r:id="rId16"/>
    <sheet name="HCP" sheetId="34" r:id="rId17"/>
    <sheet name="Pass" sheetId="21" state="veryHidden" r:id="rId18"/>
  </sheets>
  <definedNames>
    <definedName name="_xlnm._FilterDatabase" localSheetId="0" hidden="1">'IP Cam'!#REF!</definedName>
    <definedName name="_xlnm._FilterDatabase" localSheetId="13" hidden="1">Specials!#REF!</definedName>
    <definedName name="_xlnm._FilterDatabase" localSheetId="6" hidden="1">Thermal!#REF!</definedName>
    <definedName name="_MailEndCompose" localSheetId="1">'IP PTZ'!#REF!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4" l="1"/>
  <c r="A70" i="20" l="1"/>
  <c r="E37" i="34" l="1"/>
  <c r="E36" i="34"/>
  <c r="E15" i="34"/>
  <c r="A71" i="20" l="1"/>
  <c r="S25" i="20" l="1"/>
  <c r="Z24" i="20"/>
  <c r="A77" i="20"/>
  <c r="A92" i="20"/>
  <c r="A53" i="20"/>
  <c r="A85" i="20"/>
  <c r="A35" i="20"/>
  <c r="A49" i="20"/>
  <c r="A40" i="20"/>
  <c r="C51" i="20"/>
  <c r="A86" i="20"/>
  <c r="A76" i="20"/>
  <c r="A50" i="20"/>
  <c r="A23" i="20"/>
  <c r="A17" i="20"/>
  <c r="A21" i="20"/>
  <c r="A25" i="20"/>
  <c r="A20" i="20"/>
  <c r="A12" i="20"/>
  <c r="A19" i="20"/>
  <c r="A33" i="20"/>
  <c r="A15" i="20"/>
  <c r="A41" i="20"/>
  <c r="A43" i="20"/>
  <c r="A36" i="20"/>
  <c r="A65" i="20"/>
  <c r="A18" i="20"/>
  <c r="A16" i="20"/>
  <c r="A14" i="20"/>
  <c r="A42" i="20"/>
  <c r="A4" i="20"/>
  <c r="A48" i="20"/>
  <c r="A34" i="20"/>
  <c r="A32" i="20"/>
</calcChain>
</file>

<file path=xl/sharedStrings.xml><?xml version="1.0" encoding="utf-8"?>
<sst xmlns="http://schemas.openxmlformats.org/spreadsheetml/2006/main" count="6698" uniqueCount="2381">
  <si>
    <t>דגם</t>
  </si>
  <si>
    <t>סדרה</t>
  </si>
  <si>
    <t>סוג מצלמה</t>
  </si>
  <si>
    <t>רמת הגנה</t>
  </si>
  <si>
    <t>WDR</t>
  </si>
  <si>
    <t>Wi-Fi</t>
  </si>
  <si>
    <r>
      <t xml:space="preserve">Dark </t>
    </r>
    <r>
      <rPr>
        <b/>
        <sz val="12"/>
        <color rgb="FFFF0000"/>
        <rFont val="Arial"/>
        <family val="2"/>
        <scheme val="minor"/>
      </rPr>
      <t>Fighter</t>
    </r>
  </si>
  <si>
    <t>אודיו \ מגע יבש</t>
  </si>
  <si>
    <t>חיישן</t>
  </si>
  <si>
    <t>מתח עבודה</t>
  </si>
  <si>
    <t>תמונה</t>
  </si>
  <si>
    <t>DWDR</t>
  </si>
  <si>
    <t xml:space="preserve"> עד 30 מ'</t>
  </si>
  <si>
    <t>2MP</t>
  </si>
  <si>
    <t>DC12V / PoE</t>
  </si>
  <si>
    <t xml:space="preserve"> עד 20 מ'</t>
  </si>
  <si>
    <t>2.8 ~ 12</t>
  </si>
  <si>
    <t>IP66 , IK10</t>
  </si>
  <si>
    <t>AC24V / Hi-PoE</t>
  </si>
  <si>
    <t>IP66</t>
  </si>
  <si>
    <t>120db</t>
  </si>
  <si>
    <t>עד 100 מ'</t>
  </si>
  <si>
    <t>4.8 ~ 120</t>
  </si>
  <si>
    <t>DS-2DE4225IW-DE</t>
  </si>
  <si>
    <t>עד 50 מ'</t>
  </si>
  <si>
    <t>DS-2DE5225IW-AE</t>
  </si>
  <si>
    <t>עד 150 מ'</t>
  </si>
  <si>
    <t>4.8 ~ 153</t>
  </si>
  <si>
    <t>IP67 , IK10</t>
  </si>
  <si>
    <t>4MP</t>
  </si>
  <si>
    <t>DS-2DE7530IW-AE</t>
  </si>
  <si>
    <t>5MP</t>
  </si>
  <si>
    <t>עד 200 מ'</t>
  </si>
  <si>
    <t>DS-2DF8836IX-AELW</t>
  </si>
  <si>
    <t>DS-2CD1021-I</t>
  </si>
  <si>
    <t>IP67</t>
  </si>
  <si>
    <t>2.8 / 4</t>
  </si>
  <si>
    <t>DC 12V / PoE</t>
  </si>
  <si>
    <t xml:space="preserve">2.8 ~ 12 </t>
  </si>
  <si>
    <t>DS-2CD1643G0-IZ</t>
  </si>
  <si>
    <t>DS-2CD1121-I</t>
  </si>
  <si>
    <t>IP67, IK10</t>
  </si>
  <si>
    <t>DS-2CD2021G1-I</t>
  </si>
  <si>
    <t>עד 20 מ'</t>
  </si>
  <si>
    <t>עד 30 מ'</t>
  </si>
  <si>
    <t>DS-2CD2T45FWD-I5</t>
  </si>
  <si>
    <t>DS-2CD2121G0-I</t>
  </si>
  <si>
    <t>DS-2CD2121G0-IS</t>
  </si>
  <si>
    <t>DS-2CD2723G0-IZS</t>
  </si>
  <si>
    <t>DS-2CD2343G0-I</t>
  </si>
  <si>
    <t>DS-2CD2543G0-I</t>
  </si>
  <si>
    <t>DS-2CD2543G0-IWS</t>
  </si>
  <si>
    <t>DS-2CD2T63G0-I8</t>
  </si>
  <si>
    <t>6MP</t>
  </si>
  <si>
    <t>DS-2CD2185FWD-I</t>
  </si>
  <si>
    <t>DC 12V</t>
  </si>
  <si>
    <t>DS-2CD4A24FWD-IZS</t>
  </si>
  <si>
    <t>140db</t>
  </si>
  <si>
    <t>AC 24V</t>
  </si>
  <si>
    <t>עד 40 מ'</t>
  </si>
  <si>
    <t>12MP</t>
  </si>
  <si>
    <t>עד 15 מ'</t>
  </si>
  <si>
    <t>רזולוציה</t>
  </si>
  <si>
    <t>עדשה (מ"מ)</t>
  </si>
  <si>
    <t>סוג עדשה</t>
  </si>
  <si>
    <t>DS-2CE16D0T-IRF</t>
  </si>
  <si>
    <t>4 in 1</t>
  </si>
  <si>
    <t>2.8 or 3.6</t>
  </si>
  <si>
    <t>DS-2CE16D0T-IT3F</t>
  </si>
  <si>
    <t>DS-2CE16D8T-IT1F</t>
  </si>
  <si>
    <t>130db</t>
  </si>
  <si>
    <t>עד 60 מ'</t>
  </si>
  <si>
    <t>DS-2CE16D8T-ITF</t>
  </si>
  <si>
    <t>DC 12V / AC 24V</t>
  </si>
  <si>
    <t>DS-2CE16D9T-AIRAZH</t>
  </si>
  <si>
    <t>DS-2CE16H0T-ITF</t>
  </si>
  <si>
    <t>DS-2CE16H0T-AIT3ZF</t>
  </si>
  <si>
    <t>2.7 ~ 13.5</t>
  </si>
  <si>
    <t>DS-2CE56D8T-VPITF</t>
  </si>
  <si>
    <t>DS-2CE5AH0T-AVPIT3ZF</t>
  </si>
  <si>
    <t>DS-2CC12D8T-AMM</t>
  </si>
  <si>
    <r>
      <t>Dark</t>
    </r>
    <r>
      <rPr>
        <b/>
        <sz val="12"/>
        <color rgb="FFFF0000"/>
        <rFont val="Arial"/>
        <family val="2"/>
        <scheme val="minor"/>
      </rPr>
      <t>Fighter</t>
    </r>
  </si>
  <si>
    <t xml:space="preserve">1/2.8" </t>
  </si>
  <si>
    <t xml:space="preserve">1/3" </t>
  </si>
  <si>
    <t xml:space="preserve">1/2.7" </t>
  </si>
  <si>
    <t>1/2.8"</t>
  </si>
  <si>
    <t>1/3"</t>
  </si>
  <si>
    <t>1/2.7"</t>
  </si>
  <si>
    <t>1/2.5"</t>
  </si>
  <si>
    <t>1/1.8″</t>
  </si>
  <si>
    <t>PoE</t>
  </si>
  <si>
    <t>רזולוציה לערוץ</t>
  </si>
  <si>
    <t>8MP</t>
  </si>
  <si>
    <t>1TB</t>
  </si>
  <si>
    <t>4/1</t>
  </si>
  <si>
    <t>385 × 315× 52 mm</t>
  </si>
  <si>
    <t>16/4</t>
  </si>
  <si>
    <t>19-inch rack-mounted 1.5U chassis</t>
  </si>
  <si>
    <t>76</t>
  </si>
  <si>
    <t>1U chassis</t>
  </si>
  <si>
    <t>DS-96128NI-I16</t>
  </si>
  <si>
    <t>19-inch rack-mounted 2U chassis</t>
  </si>
  <si>
    <t>16/8</t>
  </si>
  <si>
    <t>19-inch rack-mounted 3U chassis</t>
  </si>
  <si>
    <t>445 × 496 × 146 mm</t>
  </si>
  <si>
    <t>442 × 494 146 mm</t>
  </si>
  <si>
    <t>1-ch, RCA (2.0 Vp-p, 1 KΩ)</t>
  </si>
  <si>
    <t>מקליטים אנלוגיים / TVI DVR</t>
  </si>
  <si>
    <t>PTZ</t>
  </si>
  <si>
    <t>מקליטי רשת / IP NVR</t>
  </si>
  <si>
    <t>ערוצי IP</t>
  </si>
  <si>
    <t>4 (up to 12)</t>
  </si>
  <si>
    <t>8 (up to 24)</t>
  </si>
  <si>
    <t>DS-2AE4225TI-A</t>
  </si>
  <si>
    <t>DS-2AE7225TI-A</t>
  </si>
  <si>
    <t>מגע יבש</t>
  </si>
  <si>
    <t>DS-2AE5232T-A</t>
  </si>
  <si>
    <t>DS-2AE7232TI-A</t>
  </si>
  <si>
    <t>אינטרקום</t>
  </si>
  <si>
    <t>10/100</t>
  </si>
  <si>
    <t>מסך</t>
  </si>
  <si>
    <t>קורא כרטיסים</t>
  </si>
  <si>
    <t>RS-485</t>
  </si>
  <si>
    <t>חומר</t>
  </si>
  <si>
    <t>הגנה</t>
  </si>
  <si>
    <t>IP65</t>
  </si>
  <si>
    <t>98  × 99.8  ×  43.9 mm</t>
  </si>
  <si>
    <t>DS-KD-DIS</t>
  </si>
  <si>
    <t>מודול פאנל דיירים</t>
  </si>
  <si>
    <t>98.5  × 100  ×  34.2 mm</t>
  </si>
  <si>
    <t>תקשורת</t>
  </si>
  <si>
    <t>DS-KD-KP</t>
  </si>
  <si>
    <t>מודול קודן</t>
  </si>
  <si>
    <t>DS-KD-M</t>
  </si>
  <si>
    <t>DS-2CD1053G0-I</t>
  </si>
  <si>
    <t>DS-2CD1153G0-I</t>
  </si>
  <si>
    <t>DS-2CD1353G0-I</t>
  </si>
  <si>
    <t>DS-2CD1653G0-IZ</t>
  </si>
  <si>
    <t>DS-2CD1753G0-IZ</t>
  </si>
  <si>
    <t>תמונה + PDF</t>
  </si>
  <si>
    <t>אינפרא אדום</t>
  </si>
  <si>
    <t>כניסת אודיו</t>
  </si>
  <si>
    <t>מספר דיסקים</t>
  </si>
  <si>
    <t>דיסק מותקן</t>
  </si>
  <si>
    <t>גוף</t>
  </si>
  <si>
    <t>מארז</t>
  </si>
  <si>
    <t>פלסטיק</t>
  </si>
  <si>
    <t>מידות  (L x W x H)</t>
  </si>
  <si>
    <t>זום אופטי</t>
  </si>
  <si>
    <t>מאפיינים מיוחדים</t>
  </si>
  <si>
    <t>כניסת רוחב פס (Mbps)</t>
  </si>
  <si>
    <t>יציאת רוחב פס (Mbps)</t>
  </si>
  <si>
    <t>צינור</t>
  </si>
  <si>
    <t>כיפה</t>
  </si>
  <si>
    <t>מיני כיפה</t>
  </si>
  <si>
    <t>טורט</t>
  </si>
  <si>
    <t>קוביה</t>
  </si>
  <si>
    <t>עין הדג</t>
  </si>
  <si>
    <t>סיכה (פין הול)</t>
  </si>
  <si>
    <t>קבועה</t>
  </si>
  <si>
    <t>משתנה חשמלית</t>
  </si>
  <si>
    <t>משתנה</t>
  </si>
  <si>
    <t>1/1.8"</t>
  </si>
  <si>
    <t>חיצונית PTZ</t>
  </si>
  <si>
    <t>PTZ חיצונית</t>
  </si>
  <si>
    <t>מתכת</t>
  </si>
  <si>
    <t>פנימית מיני PTZ</t>
  </si>
  <si>
    <t>DS-2CD2386G2-I</t>
  </si>
  <si>
    <t>DS-2CD2086G2-I</t>
  </si>
  <si>
    <t>DS-2CD2T86G2-2I</t>
  </si>
  <si>
    <t>DS-2CD2686G2-IZS</t>
  </si>
  <si>
    <t>DS-2CD2786G2-IZS</t>
  </si>
  <si>
    <t>DS-2CD2543G0-IS</t>
  </si>
  <si>
    <t>עד 20 מ' אור לבן</t>
  </si>
  <si>
    <t>עד 40 מ' אור לבן</t>
  </si>
  <si>
    <t>גודל (אינצ')</t>
  </si>
  <si>
    <t>DS-2DE2A204IW-DE3</t>
  </si>
  <si>
    <r>
      <t xml:space="preserve">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</t>
    </r>
    <r>
      <rPr>
        <sz val="12"/>
        <color theme="1"/>
        <rFont val="Arial"/>
        <family val="2"/>
        <scheme val="minor"/>
      </rPr>
      <t>Built-in microphone</t>
    </r>
  </si>
  <si>
    <t>DS-2CE10HFT-F</t>
  </si>
  <si>
    <t>DS-2CE72HFT-F</t>
  </si>
  <si>
    <t>DS-2DE2A404IW-DE3</t>
  </si>
  <si>
    <t xml:space="preserve"> עד 150 מ'</t>
  </si>
  <si>
    <t>נפח</t>
  </si>
  <si>
    <t>2TB</t>
  </si>
  <si>
    <t>4TB</t>
  </si>
  <si>
    <t>6TB</t>
  </si>
  <si>
    <t>8TB</t>
  </si>
  <si>
    <t>מיני צינור</t>
  </si>
  <si>
    <t>DS-KD-KK</t>
  </si>
  <si>
    <t>98.2 × 100.2 × 33.7 mm</t>
  </si>
  <si>
    <t>DS-KD-IN</t>
  </si>
  <si>
    <t>DS-KD-E</t>
  </si>
  <si>
    <t>DS-KD-BK</t>
  </si>
  <si>
    <t>מודול חיווי סטטוס</t>
  </si>
  <si>
    <t>מודול פאנל ריק</t>
  </si>
  <si>
    <t>98.5 × 100 × 33.7 mm</t>
  </si>
  <si>
    <t>98.21 x 100.21 x 33.7 mm</t>
  </si>
  <si>
    <t>No power</t>
  </si>
  <si>
    <t>DS-KD-ACW1</t>
  </si>
  <si>
    <t>DS-KD-ACW2</t>
  </si>
  <si>
    <t>DS-KD-ACW3</t>
  </si>
  <si>
    <t>מסגרת על הטיח</t>
  </si>
  <si>
    <t>תאור</t>
  </si>
  <si>
    <t>DS-KD-ACF1</t>
  </si>
  <si>
    <t>DS-KD-ACF2</t>
  </si>
  <si>
    <t>DS-KD-ACF3</t>
  </si>
  <si>
    <t>מסגרת+ קופסא מתחת לטיח</t>
  </si>
  <si>
    <t>אלומיניום ופלסטיק</t>
  </si>
  <si>
    <t>תחנה פנימית</t>
  </si>
  <si>
    <t>8-ch alarm input,2-ch alarm output</t>
  </si>
  <si>
    <t>200  × 140  × 15.1 mm</t>
  </si>
  <si>
    <t>תפריט OSD</t>
  </si>
  <si>
    <t>ערוצי אנלוג</t>
  </si>
  <si>
    <t>ערוצי רשת (היברידי)</t>
  </si>
  <si>
    <t>מכסה ומסגרת אלומיניום</t>
  </si>
  <si>
    <t>סגסוגת אלומיניום</t>
  </si>
  <si>
    <t>קופסת חיבורים</t>
  </si>
  <si>
    <t>DS-2CD2065G1-I</t>
  </si>
  <si>
    <t>עבור מצלמה</t>
  </si>
  <si>
    <t>DS-1280ZJ-XS</t>
  </si>
  <si>
    <t>צבע</t>
  </si>
  <si>
    <t>לבן</t>
  </si>
  <si>
    <t>Φ 100 × 43.2 × 129 mm</t>
  </si>
  <si>
    <t>משקל (גרם)</t>
  </si>
  <si>
    <t>DS-1227ZJ</t>
  </si>
  <si>
    <t>מתאם לתקרה אקוסטית</t>
  </si>
  <si>
    <t>DS-1258ZJ</t>
  </si>
  <si>
    <t>זרוע לקיר</t>
  </si>
  <si>
    <t>DS-1259ZJ</t>
  </si>
  <si>
    <t>תואם מצלמות:</t>
  </si>
  <si>
    <t>קופסת חיבורים זויתית</t>
  </si>
  <si>
    <t>DS-1260ZJ</t>
  </si>
  <si>
    <t>Φ88.5 mm</t>
  </si>
  <si>
    <t>DS-1271ZJ-110</t>
  </si>
  <si>
    <t>כיפה / טורט</t>
  </si>
  <si>
    <t>זרוע עם בסיס לתקרה</t>
  </si>
  <si>
    <t>DS-1271ZJ-DM25</t>
  </si>
  <si>
    <t>DS-1272ZJ-110</t>
  </si>
  <si>
    <t>לבן היק</t>
  </si>
  <si>
    <t>DS-1272ZJ-110-TRS</t>
  </si>
  <si>
    <t>מיני טורט</t>
  </si>
  <si>
    <t>DS-1292ZJ</t>
  </si>
  <si>
    <t>גוף / זום</t>
  </si>
  <si>
    <t>70 × 97.1 × 217.9 mm</t>
  </si>
  <si>
    <t xml:space="preserve">סגסוגת אלומיניום ופלסטיק </t>
  </si>
  <si>
    <t>DS-1280ZJ-DM18</t>
  </si>
  <si>
    <t>DS-1294ZJ</t>
    <phoneticPr fontId="0" type="noConversion"/>
  </si>
  <si>
    <t>פלסטיק מחוזק</t>
  </si>
  <si>
    <t>זרוע קיר</t>
  </si>
  <si>
    <t>עין הדג / PTZ</t>
  </si>
  <si>
    <t>מתאם להשקעה בגבס</t>
  </si>
  <si>
    <t>מיני PTZ</t>
  </si>
  <si>
    <t>מיני כיפה / כיפה</t>
  </si>
  <si>
    <t>DS-1276ZJ</t>
  </si>
  <si>
    <t>זרוע התאמה לפינה</t>
  </si>
  <si>
    <t>Φ140 mm × 40 mm </t>
  </si>
  <si>
    <t>צינור / מיני טורט</t>
  </si>
  <si>
    <t>מיני טורט / כיפה</t>
  </si>
  <si>
    <t>מודול דלת כניסה</t>
  </si>
  <si>
    <t>אזעקה (I/O)</t>
  </si>
  <si>
    <t>4 Input</t>
  </si>
  <si>
    <t>DS-2DE4A425IW-DE</t>
  </si>
  <si>
    <t>DS-2DE4A225IW-DE</t>
  </si>
  <si>
    <t>טורט / כיפה</t>
  </si>
  <si>
    <t>10/100/1000</t>
  </si>
  <si>
    <t>DS-1275ZJ-S-SUS</t>
    <phoneticPr fontId="0" type="noConversion"/>
  </si>
  <si>
    <t>DS-2CD2665G0-IZS</t>
  </si>
  <si>
    <t>מתאם לעמוד</t>
  </si>
  <si>
    <t>144 × 131.6 × 44.3 mm</t>
  </si>
  <si>
    <t>131 × 183.5 × 228.5mm</t>
  </si>
  <si>
    <t>DS-2CE12HFT-F</t>
  </si>
  <si>
    <t>זרוע עם קופסת חיבורים</t>
  </si>
  <si>
    <t>כיפה / מיני טורט</t>
  </si>
  <si>
    <t>127 × 46 × 250 mm</t>
  </si>
  <si>
    <t>כיפה / מיני טורט / טורט / גוף / צינור</t>
  </si>
  <si>
    <t>Φ136 × 243 × 290 mm</t>
  </si>
  <si>
    <t>314.5 x 260 × 184.9 mm</t>
  </si>
  <si>
    <t>צינור טרמית אנטי קורוזיה</t>
  </si>
  <si>
    <t>מתאים למודולים DS-KDxx</t>
  </si>
  <si>
    <t>פלדה</t>
  </si>
  <si>
    <t>קופסת חיבורים זוויתית</t>
  </si>
  <si>
    <t>מידות</t>
  </si>
  <si>
    <t>צינור / כיפה / טורט</t>
  </si>
  <si>
    <t>250 × 127 × 46 mm , clamp: Φ67-127mm</t>
  </si>
  <si>
    <t>2 X 10/100/1000</t>
  </si>
  <si>
    <t>1 X 10/100/1000</t>
  </si>
  <si>
    <t>DS-1663ZJ</t>
  </si>
  <si>
    <t>זרוע הנמכה 6 ס"מ</t>
  </si>
  <si>
    <t>DS-2DE5432IW-AE</t>
  </si>
  <si>
    <t>DS-2DE5425IW-AE</t>
  </si>
  <si>
    <t>DS-1280ZJ-DM20</t>
  </si>
  <si>
    <t>DS-1280ZJ-DM46</t>
  </si>
  <si>
    <t>כיפה / מיני כיפה</t>
  </si>
  <si>
    <t>Ø 120 mm × 37.2 mm</t>
  </si>
  <si>
    <t>DS-1602ZJ</t>
  </si>
  <si>
    <t>DS-1473ZJ-155</t>
  </si>
  <si>
    <t>Ø 155 × 183.5 × 240 mm</t>
  </si>
  <si>
    <t>DS-1661ZJ</t>
  </si>
  <si>
    <t>DS-1662ZJ</t>
  </si>
  <si>
    <t>זרוע הנמכה 20 ס"מ</t>
  </si>
  <si>
    <t>זרוע הנמכה 50 ס"מ</t>
  </si>
  <si>
    <t>DS-1605ZJ</t>
  </si>
  <si>
    <t>DS-1602ZJ-Corner</t>
  </si>
  <si>
    <t>DS-1603ZJ</t>
  </si>
  <si>
    <t>DS-1604ZJ-Pole</t>
  </si>
  <si>
    <t>זרוע קיר לפינה</t>
  </si>
  <si>
    <t>זרוע עם מתאם לעמוד</t>
  </si>
  <si>
    <t>364.1 × 182 mm</t>
  </si>
  <si>
    <t>סגסוגת אלומיניום ופלדה</t>
  </si>
  <si>
    <t>DS-1473ZJ-135</t>
  </si>
  <si>
    <t>DS-1471ZJ-155</t>
  </si>
  <si>
    <t>DS-1604ZJ</t>
  </si>
  <si>
    <t>פרטים נוספים</t>
  </si>
  <si>
    <t>מודול פלסטיק, שומר מקום לשימוש עתידי</t>
  </si>
  <si>
    <t>זרוע הנמכה 56 ס"מ</t>
  </si>
  <si>
    <t>זרוע לקיר עם קופסת חיבורים</t>
  </si>
  <si>
    <t>זרוע צוואר ברבור</t>
  </si>
  <si>
    <t>צינור ITS</t>
  </si>
  <si>
    <t>DS-KD8003-IME1</t>
  </si>
  <si>
    <t>DS-KABH6320-T</t>
  </si>
  <si>
    <t>כרטיס קרבה מייפייר</t>
  </si>
  <si>
    <t>ניתן לתכנת עד 500 דיירים</t>
  </si>
  <si>
    <t>מצלמות רשת / IP PTZ Cams</t>
  </si>
  <si>
    <t>מצלמות רשת / IP Cameras</t>
  </si>
  <si>
    <t>מצלמות אנלוגיות טורבו/ TVI Cameras</t>
  </si>
  <si>
    <t>מצלמות אנלוגיות  Analog Cameras PTZ</t>
  </si>
  <si>
    <t>אביזרים למצלמות</t>
  </si>
  <si>
    <t>פלדה אל-חלד</t>
  </si>
  <si>
    <t>122 × 86 × 64 mm</t>
  </si>
  <si>
    <t>Chen2312</t>
  </si>
  <si>
    <t>8 ~ 32</t>
  </si>
  <si>
    <t>iDS-TCM203-A/3813</t>
  </si>
  <si>
    <t>iDS-TCM203-A/0832</t>
  </si>
  <si>
    <t>DS-1331HZ-H</t>
  </si>
  <si>
    <t>DS-1331HZ-HW</t>
  </si>
  <si>
    <t>DS-1331HZ-W</t>
  </si>
  <si>
    <t>DS-1340HZ</t>
  </si>
  <si>
    <t>מארז למצלמת גוף, מאוורר וחימום</t>
  </si>
  <si>
    <t>מארז למצלמת גוף, מאוורר וחימום, כולל מגב</t>
  </si>
  <si>
    <t>מארז למצלמת גוף, אנטי ונדל</t>
  </si>
  <si>
    <t>סגסוגת אלומיניום, חלון זכוכית</t>
  </si>
  <si>
    <t>DS-2CD2165FWD-I</t>
  </si>
  <si>
    <t>DS-2CD2765FWD-IZS</t>
  </si>
  <si>
    <t>ללא</t>
  </si>
  <si>
    <t>DS-2CE16D8T-IT3ZF</t>
  </si>
  <si>
    <t>מתאים לתחנה פנימית 6320, 8520</t>
  </si>
  <si>
    <t>Indoor</t>
  </si>
  <si>
    <t>DS-2CD1743G0-IZ</t>
  </si>
  <si>
    <t>DS-2CD2721G0-IZS</t>
  </si>
  <si>
    <t>בקרת כניסה</t>
  </si>
  <si>
    <t>Mifare</t>
  </si>
  <si>
    <t>התקנה</t>
  </si>
  <si>
    <t>Indoor / Outdoor</t>
  </si>
  <si>
    <t>מספר פנים לזיהוי</t>
  </si>
  <si>
    <t>מספר טביעות אצבע</t>
  </si>
  <si>
    <t>מספר כרטיסים לזיהוי</t>
  </si>
  <si>
    <t>7" Touch, 1024 × 600</t>
  </si>
  <si>
    <t>-</t>
  </si>
  <si>
    <t>EM card</t>
  </si>
  <si>
    <t>DS-2CD1723G0-IZ</t>
  </si>
  <si>
    <t>DS-2CD2421G0-IW</t>
  </si>
  <si>
    <t>עד 10 מ'</t>
  </si>
  <si>
    <t>DS-2CV2021G2-IDW</t>
  </si>
  <si>
    <t>DS-2CD5A65G0-IZS</t>
  </si>
  <si>
    <t xml:space="preserve">טווח זיהוי פנים 0.3-3 מ' </t>
  </si>
  <si>
    <t>אפשר לקשר כל לחצן ל-6 תחנות פנימיות</t>
  </si>
  <si>
    <t>DS-2DE2A404IW-DE3/W</t>
  </si>
  <si>
    <t>1-ch, RCA (2.0 Vp-p, 1 KΩ) ,COAX אודיו על</t>
  </si>
  <si>
    <t>DS-2CE56D0T-VFIR3F</t>
  </si>
  <si>
    <t>DS-2CD4A26FWD-IZS/P 8-32mm</t>
  </si>
  <si>
    <t>כרטיסי קרבה</t>
  </si>
  <si>
    <t>מעמד שולחני לתחנה פנימית</t>
  </si>
  <si>
    <t>DS-KABD8003-RS1</t>
  </si>
  <si>
    <t>DS-KABD8003-RS2</t>
  </si>
  <si>
    <t>DS-KABD8003-RS3</t>
  </si>
  <si>
    <t>גגון למסגרת על הטיח</t>
  </si>
  <si>
    <t>325.8 × 116.4 × 58 mm</t>
  </si>
  <si>
    <t>SECC</t>
  </si>
  <si>
    <t>224 × 116.4 × 58 mm</t>
  </si>
  <si>
    <t>122 × 116.4 × 58 mm</t>
  </si>
  <si>
    <t>10TB</t>
  </si>
  <si>
    <t>דיסק קשיח מותאם להקלטת וידאו</t>
  </si>
  <si>
    <t>סוג אינטרקום</t>
  </si>
  <si>
    <t>DS-2CE56D8T-ITMF</t>
  </si>
  <si>
    <t>DS-2CE12DF3T-F</t>
  </si>
  <si>
    <t>DS-2CE56D8T-VPIT3ZE</t>
  </si>
  <si>
    <t>DS-2CE57H0T-VPITF</t>
  </si>
  <si>
    <t xml:space="preserve">מחיר מתקין ₪ </t>
  </si>
  <si>
    <t>מחיר מתקין ₪</t>
  </si>
  <si>
    <t>מחיר מתקין  ₪</t>
  </si>
  <si>
    <t>DS-2CE56D0T-IRMF</t>
  </si>
  <si>
    <t>DS-2CE76H0T-ITMF</t>
  </si>
  <si>
    <t>DS-2CE17H0T-IT1F</t>
  </si>
  <si>
    <t xml:space="preserve">DS-2CE17H0T-IT3F </t>
  </si>
  <si>
    <t>DS-2CE16D0T-VFIR3</t>
  </si>
  <si>
    <t>DS-2CE10DFT-F</t>
  </si>
  <si>
    <t>DS-2CE56D8T-AVPIT3ZF</t>
  </si>
  <si>
    <t>DS-2DE7432IW-AE(S5)</t>
  </si>
  <si>
    <t>DS-2DE7232IW-AE(S5)</t>
  </si>
  <si>
    <t>DS-2DF8242IX-AEL(T3)</t>
  </si>
  <si>
    <t>DS-2CD2146G2-I</t>
  </si>
  <si>
    <t>DS-2CD2646G2-IZS</t>
  </si>
  <si>
    <t>DS-2CD2746G2-IZS</t>
  </si>
  <si>
    <t>עד 30 מ' - אור לבן</t>
  </si>
  <si>
    <t>DS-2CD1027G0-L</t>
  </si>
  <si>
    <t>DS-2CD2621G0-IZ</t>
  </si>
  <si>
    <t>DS-2CD2T65G1-I5</t>
  </si>
  <si>
    <t>DS-2CD2T87G2-L</t>
  </si>
  <si>
    <t>130dB</t>
  </si>
  <si>
    <t>עד 60 מ' - אור לבן</t>
  </si>
  <si>
    <t>DS-2CD2087G2-L</t>
  </si>
  <si>
    <t>DS-2CD6365G0-IS</t>
  </si>
  <si>
    <t>DS-2CD4A45G0-IZS</t>
  </si>
  <si>
    <t>ללא IR</t>
  </si>
  <si>
    <t>עד 400 מ'</t>
  </si>
  <si>
    <t>6 - 252</t>
  </si>
  <si>
    <t>140dB</t>
  </si>
  <si>
    <t>120dB</t>
  </si>
  <si>
    <t>385 × 315 × 52 mm</t>
  </si>
  <si>
    <t>DS-2CE18U8T-IT3</t>
  </si>
  <si>
    <t>AcuSense 4ch</t>
  </si>
  <si>
    <t>DS-1280ZJ-DM55</t>
  </si>
  <si>
    <t>Φ 155 mm × 36 mm</t>
  </si>
  <si>
    <t>DS-2CD2346G2-I</t>
  </si>
  <si>
    <t>DS-2DE4225W-DE</t>
  </si>
  <si>
    <t>DS-2CD2043G2-I</t>
  </si>
  <si>
    <t xml:space="preserve"> עד 40 מ'</t>
  </si>
  <si>
    <t>DS-2CD2143G2-I</t>
  </si>
  <si>
    <t>DS-2CD2143G2-IS</t>
  </si>
  <si>
    <t>DS-2CD2346G2-ISU/SL</t>
  </si>
  <si>
    <t>DS-2CD6365G0E-IVS</t>
  </si>
  <si>
    <t>DS-2CD63C5G0-IVS</t>
  </si>
  <si>
    <t>DS-2CD2347G2-LU</t>
  </si>
  <si>
    <t>DS-2CD3656G2T-IZS(7-35)</t>
  </si>
  <si>
    <t>7 ~ 35</t>
  </si>
  <si>
    <t>בקרי PTZ ומקלדות</t>
  </si>
  <si>
    <t>DS-1005KI</t>
  </si>
  <si>
    <t>DS-1006KI</t>
  </si>
  <si>
    <t>DS-1200KI</t>
  </si>
  <si>
    <t>מצלמות פנורמיות / Pano Vu</t>
  </si>
  <si>
    <t>יחידות צידוד והגבהה / Positioner</t>
  </si>
  <si>
    <t>DS-2CD5A85G0-IZS</t>
  </si>
  <si>
    <t>iDS-2CD7A26G0/P-IZHS 2.8-12</t>
  </si>
  <si>
    <t>iDS-2CD7A26G0-IZHS</t>
  </si>
  <si>
    <t>DeepinView</t>
  </si>
  <si>
    <t>DS-2CD2T46G2-2I</t>
  </si>
  <si>
    <t>DS-2CD2186G2-I</t>
  </si>
  <si>
    <t>DS-2CD2T47G2-L</t>
  </si>
  <si>
    <t>בקר כניסה רשת עבור 2 דלתות 4 קוראים</t>
  </si>
  <si>
    <t>בקר כניסה רשת עבור 4 דלתות 4/8 קוראים</t>
  </si>
  <si>
    <t>DS-K1102M</t>
  </si>
  <si>
    <t>DS-K1104M</t>
  </si>
  <si>
    <t>DS-K1104MK</t>
  </si>
  <si>
    <t>DS-K1801E</t>
  </si>
  <si>
    <t>DS-K1801M</t>
  </si>
  <si>
    <t>DS-K1802E</t>
  </si>
  <si>
    <t>DS-K1802M</t>
  </si>
  <si>
    <t>DS-K1F100-D8E</t>
  </si>
  <si>
    <t>DS-K7P02</t>
  </si>
  <si>
    <t>DS-K7P03</t>
  </si>
  <si>
    <t>DS-K7P04</t>
  </si>
  <si>
    <t>כניסות ויציאות</t>
  </si>
  <si>
    <t>Mifare + EM card</t>
  </si>
  <si>
    <t>USB 2.0</t>
  </si>
  <si>
    <t>indoor</t>
  </si>
  <si>
    <t>קורא קרבה EM</t>
  </si>
  <si>
    <t>לחצן יציאה(מגע) למערכת בקרת כניסה כולל לד חיווי</t>
  </si>
  <si>
    <t>לחצן יציאה למערכת בקרת כניסה</t>
  </si>
  <si>
    <t>RS485,  128 x 64 screen, used to control DVR, NVR and PTZ dome, 4-axis joystick</t>
  </si>
  <si>
    <t>USB port, used to control DVR, NVR and software, 3-axis joystick</t>
  </si>
  <si>
    <t>128x64 LED dot matrix screen, PTZ and TV wall control, 4-axis joystick.</t>
  </si>
  <si>
    <t>חיבור</t>
  </si>
  <si>
    <t>USB</t>
  </si>
  <si>
    <t>תאור מפורט</t>
  </si>
  <si>
    <t>מקלדת סריאלית</t>
  </si>
  <si>
    <t>מקלדת USB</t>
  </si>
  <si>
    <t>מקלדת רשת</t>
  </si>
  <si>
    <t>RJ45 10/100/1000 , WIFI</t>
  </si>
  <si>
    <t>10'1" capacitive touchscreen, detachable design of touchscreen and joystick, preview, PTZ and TV wall control, 4-axis joystick</t>
  </si>
  <si>
    <t>RS-232, RS-422, RS-485</t>
  </si>
  <si>
    <t>DC 5V via USB</t>
  </si>
  <si>
    <t>RJ45 10/100 , RS-232, RS-422, RS-485</t>
  </si>
  <si>
    <t>DS-2CE17D0T-IT3F</t>
  </si>
  <si>
    <t>DS-2CE72DF3T-F</t>
  </si>
  <si>
    <t>DS-KIS8003-ACF2</t>
  </si>
  <si>
    <t>DS-KIS8003-ACW2</t>
  </si>
  <si>
    <t>DS-2CD2523G0-I</t>
  </si>
  <si>
    <t>DS-2CD2646G2-IZSU/SL</t>
  </si>
  <si>
    <t>DS-2CD2T46G2-4I</t>
  </si>
  <si>
    <t>DS-2CD3T46G2/P-IS</t>
  </si>
  <si>
    <t>DS-2DE5232W-AE</t>
  </si>
  <si>
    <t>DS-2DF8442IXS-AEL(T2)</t>
  </si>
  <si>
    <t>8/4</t>
  </si>
  <si>
    <t>DS-1602ZJ-Box</t>
  </si>
  <si>
    <t>DS-1703ZJ</t>
  </si>
  <si>
    <t>DS-K7M102-M</t>
  </si>
  <si>
    <t>DS-KM9503</t>
  </si>
  <si>
    <t>עמדת שומר</t>
  </si>
  <si>
    <t>עד 80 מ'</t>
  </si>
  <si>
    <t>1/1.7"</t>
  </si>
  <si>
    <t>DS-2DF8242IX-AELW(T3)</t>
  </si>
  <si>
    <r>
      <t xml:space="preserve">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Auto Tracking</t>
    </r>
  </si>
  <si>
    <t>עד 500 מ'</t>
  </si>
  <si>
    <t>Φ126.7 × 35 mm </t>
  </si>
  <si>
    <t>Φ165 × 75 mm</t>
  </si>
  <si>
    <t>Φ165 × 65 mm</t>
  </si>
  <si>
    <t>פלסטיק ופלדה</t>
  </si>
  <si>
    <t>223.5 × 125.8 × 80 mm</t>
  </si>
  <si>
    <t>110 × 145 × 189 mm</t>
  </si>
  <si>
    <t>Φ116.5×57 mm</t>
  </si>
  <si>
    <t>120 × 122 × 169 mm</t>
  </si>
  <si>
    <t>97 × 182 × 305 mm</t>
  </si>
  <si>
    <t>Φ160 × 183.5 × 243 mm</t>
  </si>
  <si>
    <t>164.8 × 137 × 53.4 mm</t>
  </si>
  <si>
    <t>Φ116.5 × 200 mm</t>
  </si>
  <si>
    <t>183.5 × 120 × 228.6 mm</t>
  </si>
  <si>
    <t>Φ116.5 × 500 mm</t>
  </si>
  <si>
    <t>123 × 180 × 227.8 mm</t>
  </si>
  <si>
    <t>183.5 × 164 × 231.7 mm</t>
  </si>
  <si>
    <t>136 × 183.5 × 230 mm</t>
  </si>
  <si>
    <t>Φ150 × 560 mm</t>
  </si>
  <si>
    <t>Φ149.5 × 555 mm</t>
  </si>
  <si>
    <t>Φ155 × 150 × 565 mm</t>
  </si>
  <si>
    <t>255 × 171 × 355.5 mm</t>
  </si>
  <si>
    <t>281.2 × 170.7 × 395.5 mm</t>
  </si>
  <si>
    <t>355.5 × 261.8 × 170.7 mm</t>
  </si>
  <si>
    <t>455.2 × 130.4 × 841.5 mm</t>
  </si>
  <si>
    <t>445.3 × 169.2 × 110 mm</t>
  </si>
  <si>
    <t>445.3 × 169.2 × 140 mm</t>
  </si>
  <si>
    <t>455.3 × 169.3 × 169.2 mm</t>
  </si>
  <si>
    <t>229 × 210 × 135 mm</t>
  </si>
  <si>
    <t>537.1 × 153.9 × 255.2 mm</t>
  </si>
  <si>
    <t xml:space="preserve">Φ111 × 39.2 mm </t>
  </si>
  <si>
    <t>120 × 111 × 161.5 mm</t>
  </si>
  <si>
    <t xml:space="preserve">Φ115.4 × 43.8 mm </t>
  </si>
  <si>
    <t>162 × 137 × 42 mm</t>
  </si>
  <si>
    <t>Φ137.5 × 65.2 mm</t>
  </si>
  <si>
    <t>178.5 × 164 × 41 mm</t>
  </si>
  <si>
    <t>157.1 × 164 × 45.5 mm</t>
  </si>
  <si>
    <t>Φ145 × 63 mm</t>
  </si>
  <si>
    <t>136.5 x 42 × 162.5 mm</t>
  </si>
  <si>
    <t>223.9 × 80 × 125.8 mm</t>
  </si>
  <si>
    <t>120 × 122 × 173.5 mm</t>
  </si>
  <si>
    <t>126 × 105 × 250 mm</t>
  </si>
  <si>
    <t>Φ210 × 90 mm</t>
  </si>
  <si>
    <t>140 × 183.5 × 232 mm</t>
  </si>
  <si>
    <t>157 × 184.8 × 53.4 mm</t>
  </si>
  <si>
    <t>137 × 53.4 × 164.8 mm</t>
  </si>
  <si>
    <t>מתאם לתקרת גבס</t>
  </si>
  <si>
    <t>Φ 233.3  × 85 mm</t>
  </si>
  <si>
    <t>כסוף</t>
  </si>
  <si>
    <t>זרוע קיר אנטי קורוזיה</t>
  </si>
  <si>
    <t>202 x 175.8 x 309.9 mm</t>
  </si>
  <si>
    <t>זרוע וקופסת חיבורים</t>
  </si>
  <si>
    <t>397.4 × 209 × 310 mm</t>
  </si>
  <si>
    <t>זרוע עם מתאם לעמוד כוללת קופסת חיבורים</t>
  </si>
  <si>
    <t>456.5 × 314 × 194.9 mm</t>
  </si>
  <si>
    <t>מסך מגע "10.1 רזולוציה 800 * 1280</t>
  </si>
  <si>
    <t>מסך מגע "7 רזולוציה 600 * 1024</t>
  </si>
  <si>
    <t>מסך מגע "10.1 רזולוציה 600 * 1024</t>
  </si>
  <si>
    <t>2 Input</t>
  </si>
  <si>
    <t>6 - 300</t>
  </si>
  <si>
    <t>DS-2DF8250I5X-AEL(T3)</t>
  </si>
  <si>
    <t>קיבולת דיסק מקסימלית</t>
  </si>
  <si>
    <t>ספירת קהל, מפת חום (ריטייל)</t>
  </si>
  <si>
    <t>קיט אינטרקום דור 2 IP</t>
  </si>
  <si>
    <r>
      <t xml:space="preserve">כולל :
1. מודול דלת כניסה
2. מודול קודן
3. תחנה פנימית "7
4. קופסת התקנה </t>
    </r>
    <r>
      <rPr>
        <b/>
        <sz val="11"/>
        <color theme="1"/>
        <rFont val="Arial"/>
        <family val="2"/>
        <scheme val="minor"/>
      </rPr>
      <t>תחת הטיח</t>
    </r>
  </si>
  <si>
    <r>
      <t xml:space="preserve">כולל :
1. מודול דלת כניסה
2. מודול קודן
3. תחנה פנימית "7
4. קופסת התקנה </t>
    </r>
    <r>
      <rPr>
        <b/>
        <sz val="11"/>
        <color theme="1"/>
        <rFont val="Arial"/>
        <family val="2"/>
        <scheme val="minor"/>
      </rPr>
      <t>על הטיח</t>
    </r>
  </si>
  <si>
    <t>כרטיס רשת</t>
  </si>
  <si>
    <t>4 X 10/100/1000</t>
  </si>
  <si>
    <t>iDS-2CD7A26G0/P-IZHS 8-32</t>
  </si>
  <si>
    <t>iDS-2CD7A26G0/P-IZHSY 2.8-12</t>
  </si>
  <si>
    <t>iDS-2CD7A26G0/P-IZHSY 8-32</t>
  </si>
  <si>
    <t>iDS-2CD7A46G0/P-IZHS 2.8-12</t>
  </si>
  <si>
    <t>iDS-2CD7A46G0/P-IZHS 8-32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</si>
  <si>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</si>
  <si>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</si>
  <si>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</si>
  <si>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</si>
  <si>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</si>
  <si>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</si>
  <si>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</si>
  <si>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</si>
  <si>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</si>
  <si>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</si>
  <si>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</si>
  <si>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</si>
  <si>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</si>
  <si>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</si>
  <si>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</si>
  <si>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</si>
  <si>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</si>
  <si>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</si>
  <si>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</si>
  <si>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</si>
  <si>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</si>
  <si>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DS-2CD2T55FWD-I5</t>
  </si>
  <si>
    <t>DS-2CD2121G0-IW</t>
  </si>
  <si>
    <t>DS-2CD2625FWD-IZS</t>
  </si>
  <si>
    <t>DS-2CD2327G1-L</t>
  </si>
  <si>
    <t>DS-2CD5AC5G0-IZS</t>
  </si>
  <si>
    <t>DS-2CD5A26G0-IZS(2.8-B</t>
  </si>
  <si>
    <t>DS-2CD5A26G0-IZS(8-32</t>
  </si>
  <si>
    <t>DS-2CD5A46G0-IZS</t>
  </si>
  <si>
    <t>DS-2CD5A85G0-IZS 8-32mm</t>
  </si>
  <si>
    <t>DS-2CD7A26G0/P-IZS 2.8-12mm</t>
  </si>
  <si>
    <t>DS-2CD2955FWD-I</t>
  </si>
  <si>
    <t>DS-2CD63C2F-I</t>
  </si>
  <si>
    <t>DS-2CD63C5G0-IS</t>
  </si>
  <si>
    <t>DS-2CD6332FWD-I</t>
  </si>
  <si>
    <t>DS-2CD6332FWD-IS</t>
  </si>
  <si>
    <t>DS-2DF8442IXS-AEL</t>
  </si>
  <si>
    <t>DS-2DF8236IX-AEL</t>
  </si>
  <si>
    <t>DS-2DF8436IX-AELW</t>
  </si>
  <si>
    <t>Column212</t>
  </si>
  <si>
    <t>DS-1253ZJ-M</t>
  </si>
  <si>
    <t>DS-1475ZJ-Y</t>
  </si>
  <si>
    <t>כיסוי גשם</t>
  </si>
  <si>
    <t>Φ191.1 × 76 mm</t>
  </si>
  <si>
    <t>אנטי קורוזיה</t>
  </si>
  <si>
    <t>250 × 127 × 46 mm</t>
  </si>
  <si>
    <t>2.8-12 mm</t>
  </si>
  <si>
    <t>עדשה PTZ</t>
  </si>
  <si>
    <t>זום PTZ</t>
  </si>
  <si>
    <t>360 °</t>
  </si>
  <si>
    <t>עדשות פנורמיות</t>
  </si>
  <si>
    <t>זוית אופקית</t>
  </si>
  <si>
    <t>אינפרא לפנורמיות</t>
  </si>
  <si>
    <t>אינפרא ל-PTZ</t>
  </si>
  <si>
    <t>4 X 2.8 mm</t>
  </si>
  <si>
    <t>180 °</t>
  </si>
  <si>
    <t>IK10 , IP67</t>
  </si>
  <si>
    <t>DC 36V</t>
  </si>
  <si>
    <t>32MP</t>
  </si>
  <si>
    <t>DS-2DY9250IAX-A(T5)</t>
  </si>
  <si>
    <t>AC24V</t>
  </si>
  <si>
    <t>לייזר עד 1000 מ'</t>
  </si>
  <si>
    <t>DS-2CD5A85G0-IZS 2.8-12mm</t>
  </si>
  <si>
    <t>DS-2DE5425IW-AE(S6)</t>
  </si>
  <si>
    <t>DS-2CD1047G0-L</t>
  </si>
  <si>
    <t>DS-2CD1327G0-L</t>
  </si>
  <si>
    <t>DS-2CD2347G2-LSU/SL</t>
  </si>
  <si>
    <t>DS-2CV2Q21FD-IW</t>
  </si>
  <si>
    <t>PT</t>
  </si>
  <si>
    <t>DS-2CV2121G2-IDW</t>
  </si>
  <si>
    <t>DS-2CD2143G2-IU</t>
  </si>
  <si>
    <t>DS-2CD2543G2-IWS</t>
  </si>
  <si>
    <t>DS-2CD2683G0-IZS</t>
  </si>
  <si>
    <t>DS-2CD2D25G1-D/NF</t>
  </si>
  <si>
    <t>DS-2CD3656G2T-IZS</t>
  </si>
  <si>
    <t>DS-2CD3756G2T-IZS</t>
  </si>
  <si>
    <t>DS-2CD2T46G2-ISU/SL</t>
  </si>
  <si>
    <t>DS-2CD3T23G1-I/4G</t>
  </si>
  <si>
    <t>DS-2CD3646G2/P-IZS</t>
  </si>
  <si>
    <t>מגע יבש 1/1 , כניסה ויציאת אודיו</t>
  </si>
  <si>
    <t>מיקרופון</t>
  </si>
  <si>
    <t>כרטיס זכרון מיקרו SD</t>
  </si>
  <si>
    <t>כמות בקרטון</t>
  </si>
  <si>
    <t>עד 256GB</t>
  </si>
  <si>
    <t>1.2.8"</t>
  </si>
  <si>
    <t>מיני</t>
  </si>
  <si>
    <t>עד 8 מ'</t>
  </si>
  <si>
    <t>IP67 , IK8</t>
  </si>
  <si>
    <t>AcuSense</t>
  </si>
  <si>
    <t>עד 60 מ - במצב לוחיות עד 8 מ'</t>
  </si>
  <si>
    <t>DS-2CD2E43G2-U</t>
  </si>
  <si>
    <t>iDS-2CD7AC5G0-IZHS 8-32</t>
  </si>
  <si>
    <t>iDS-2CD7AC5G0-IZHS 2.8-12</t>
  </si>
  <si>
    <t>DS-2CD5A26G0-IZS</t>
  </si>
  <si>
    <t>DS-2DE4225W-DE(S6)</t>
  </si>
  <si>
    <t>DS-2DE4225IW-DE(T5)</t>
  </si>
  <si>
    <t>DS-2DE4A225IW-DE(S6)</t>
  </si>
  <si>
    <t>DS-2DE4A425IW-DE(S6)</t>
  </si>
  <si>
    <t>DS-2DE5225IW-AE(S6)</t>
  </si>
  <si>
    <t>DS-2DE5232W-AE(S6)</t>
  </si>
  <si>
    <t>DS-2DE5432IW-AE(S5)</t>
  </si>
  <si>
    <t>DS-2DE7A825IW-AEB(T5)</t>
  </si>
  <si>
    <t>DS-2DF8242IX-AELW(T5)</t>
  </si>
  <si>
    <t>DS-2DF8C260I5XS-AELW(T5)</t>
  </si>
  <si>
    <t>DS-2DF8442IXS-AEL(T5)</t>
  </si>
  <si>
    <t>DS-2DF8C842IXS-AELW(T5)</t>
  </si>
  <si>
    <r>
      <rPr>
        <b/>
        <sz val="11"/>
        <color theme="1"/>
        <rFont val="Arial"/>
        <family val="2"/>
        <scheme val="minor"/>
      </rPr>
      <t xml:space="preserve">מגע יבש 2/2 </t>
    </r>
    <r>
      <rPr>
        <sz val="11"/>
        <color theme="1"/>
        <rFont val="Arial"/>
        <family val="2"/>
        <charset val="177"/>
        <scheme val="minor"/>
      </rPr>
      <t>, כניסה ויציאת אודיו</t>
    </r>
  </si>
  <si>
    <r>
      <rPr>
        <b/>
        <sz val="11"/>
        <color theme="1"/>
        <rFont val="Arial"/>
        <family val="2"/>
        <scheme val="minor"/>
      </rPr>
      <t xml:space="preserve">מגע יבש 2/1 </t>
    </r>
    <r>
      <rPr>
        <sz val="11"/>
        <color theme="1"/>
        <rFont val="Arial"/>
        <family val="2"/>
        <charset val="177"/>
        <scheme val="minor"/>
      </rPr>
      <t>, כניסה ויציאת אודיו</t>
    </r>
  </si>
  <si>
    <t>5.9 ~188</t>
  </si>
  <si>
    <r>
      <t xml:space="preserve">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Auto Tracking , </t>
    </r>
    <r>
      <rPr>
        <b/>
        <sz val="12"/>
        <color rgb="FF00B0F0"/>
        <rFont val="Arial"/>
        <family val="2"/>
        <scheme val="minor"/>
      </rPr>
      <t>רמקול</t>
    </r>
  </si>
  <si>
    <t>5.9 ~147.5</t>
  </si>
  <si>
    <r>
      <rPr>
        <b/>
        <sz val="11"/>
        <color theme="1"/>
        <rFont val="Arial"/>
        <family val="2"/>
        <scheme val="minor"/>
      </rPr>
      <t xml:space="preserve">מגע יבש 7/2 </t>
    </r>
    <r>
      <rPr>
        <sz val="11"/>
        <color theme="1"/>
        <rFont val="Arial"/>
        <family val="2"/>
        <charset val="177"/>
        <scheme val="minor"/>
      </rPr>
      <t>, כניסה ויציאת אודיו</t>
    </r>
  </si>
  <si>
    <t>6 - 360</t>
  </si>
  <si>
    <t>עד 500 מ' לייזר</t>
  </si>
  <si>
    <t>1:1.2"</t>
  </si>
  <si>
    <t>7.5 ~ 315</t>
  </si>
  <si>
    <t>DS-2DE2A204IW-DE3(S6)</t>
  </si>
  <si>
    <t>DS-2DE2A404IW-DE3(S6)</t>
  </si>
  <si>
    <r>
      <t xml:space="preserve">כניסה ויציאת אודיו ,  </t>
    </r>
    <r>
      <rPr>
        <b/>
        <sz val="11"/>
        <color theme="1"/>
        <rFont val="Arial"/>
        <family val="2"/>
        <scheme val="minor"/>
      </rPr>
      <t>מיקרופון</t>
    </r>
  </si>
  <si>
    <t>DS-2CE16H0T-ITFS</t>
  </si>
  <si>
    <t>DS-2CE19H0T-AIT3ZF</t>
  </si>
  <si>
    <t>DS-KH6320-WTE1
שחור או לבן</t>
  </si>
  <si>
    <t>TK4100 צ'יפ</t>
  </si>
  <si>
    <t>כרטיס קרבה EM</t>
  </si>
  <si>
    <t>DS-K1201AEF</t>
  </si>
  <si>
    <t>DS-K1201AMF</t>
  </si>
  <si>
    <t>DS-K1102AMK</t>
  </si>
  <si>
    <t>DS-1100KI(B)</t>
  </si>
  <si>
    <t>DS-1600K(B)</t>
  </si>
  <si>
    <t>DS-2DY5225IX-AE(T5)</t>
  </si>
  <si>
    <t>עד 250 מ'</t>
  </si>
  <si>
    <r>
      <rPr>
        <b/>
        <sz val="11"/>
        <color theme="1"/>
        <rFont val="Arial"/>
        <family val="2"/>
        <scheme val="minor"/>
      </rPr>
      <t>מגע יבש 7/2</t>
    </r>
    <r>
      <rPr>
        <sz val="11"/>
        <color theme="1"/>
        <rFont val="Arial"/>
        <family val="2"/>
        <charset val="177"/>
        <scheme val="minor"/>
      </rPr>
      <t xml:space="preserve"> , כניסה ויציאת אודיו</t>
    </r>
  </si>
  <si>
    <t>4.6 ~ 165.6</t>
  </si>
  <si>
    <t>5.9 ~ 147.5</t>
  </si>
  <si>
    <t>7" TFT LCD at 1024 × 600 touchscreen, preview, PTZ and TV wall control, 4-axis joystick</t>
  </si>
  <si>
    <t xml:space="preserve">RJ45 10/100/1000 , USB 2.0 , RS-232, RS-485 </t>
  </si>
  <si>
    <t xml:space="preserve">120 db </t>
  </si>
  <si>
    <t>כרטיס זכרון</t>
  </si>
  <si>
    <t>מתח</t>
  </si>
  <si>
    <t xml:space="preserve">PoE (IEEE 802.3af), maximum 13 W </t>
  </si>
  <si>
    <t>DS-2DE2A404IW-DE3/W(S6)</t>
  </si>
  <si>
    <t>iDS-2CD7A46G0-IZHS 2.8-12</t>
  </si>
  <si>
    <t>iDS-2CD7A46G0-IZHS 8-32</t>
  </si>
  <si>
    <t>iDS-2CD7546G0-IZHS</t>
  </si>
  <si>
    <t>עד 40 מ' - אור לבן</t>
  </si>
  <si>
    <t>DS-2DE7A432IW-AEB(T5)</t>
  </si>
  <si>
    <t>DS-2CE19H8T-AIT3ZF</t>
  </si>
  <si>
    <t>DS-2CE5AH8T-AVPIT3ZF</t>
  </si>
  <si>
    <t>DS-2CE76H0T-ITMFS</t>
  </si>
  <si>
    <t>125 Khz</t>
  </si>
  <si>
    <t>13.56 Mhz</t>
  </si>
  <si>
    <t>מלמד טביעת אצבע</t>
  </si>
  <si>
    <t>100 × 48 × 35 mm</t>
  </si>
  <si>
    <t>קורא קרבה EM + טביעת אצבע</t>
  </si>
  <si>
    <t>קורא קרבה מייפר + טביעת אצבע</t>
  </si>
  <si>
    <t>RS485</t>
  </si>
  <si>
    <t>62 × 132 × 44 mm</t>
  </si>
  <si>
    <t>370 x 345 x 90 mm)</t>
  </si>
  <si>
    <t>90 × 35 × 28.9 mm</t>
  </si>
  <si>
    <t>86 × 86 × 25.7 mm</t>
  </si>
  <si>
    <t>90 × 35 × 37.7 mm</t>
  </si>
  <si>
    <t>117 × 67.5 × 14.3 mm</t>
  </si>
  <si>
    <t>87 × 87 × 13.3 mm</t>
  </si>
  <si>
    <t>115.9 × 43.3 × 17 mm</t>
  </si>
  <si>
    <t>115 × 44 × 22 mm</t>
  </si>
  <si>
    <t xml:space="preserve">121 × 86.5 × 14 mm </t>
  </si>
  <si>
    <t>118  × 76 × 23 mm</t>
  </si>
  <si>
    <t>118 × 76 × 23 mm</t>
  </si>
  <si>
    <t>TCP/IP, RS-485 , Wiegand (W26/W34)</t>
  </si>
  <si>
    <t>DS-2DY9240IX-A(T5)</t>
  </si>
  <si>
    <t>6 - 240</t>
  </si>
  <si>
    <t>לחצן יציאה(ללא מגע) למערכת בקרת כניסה כולל לד חיווי</t>
  </si>
  <si>
    <t xml:space="preserve">ללא מגע 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</si>
  <si>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</si>
  <si>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</si>
  <si>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</si>
  <si>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</si>
  <si>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</si>
  <si>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</si>
  <si>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</si>
  <si>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</si>
  <si>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DS-1603ZJ-P</t>
  </si>
  <si>
    <t>זרוע קיר עם מתאם לעמוד</t>
  </si>
  <si>
    <t>DS-1603ZJ-Pole-P</t>
  </si>
  <si>
    <t>364.1 × 182</t>
  </si>
  <si>
    <t>410.6 × 194 × 126.1 mm</t>
  </si>
  <si>
    <t>אפור פלטיניום</t>
  </si>
  <si>
    <t>מודול סלולארי (כוללת זרוע)</t>
  </si>
  <si>
    <t>Column221</t>
  </si>
  <si>
    <t>Column222</t>
  </si>
  <si>
    <t>Column223</t>
  </si>
  <si>
    <t>Column224</t>
  </si>
  <si>
    <t>DC 5V , max 1.6 A</t>
  </si>
  <si>
    <t>DS-2SE7C425MW-AEB</t>
  </si>
  <si>
    <t>4.8 ~ 120 , 4mm</t>
  </si>
  <si>
    <r>
      <t xml:space="preserve">TandemVu ,
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
Auto Tracking</t>
    </r>
  </si>
  <si>
    <t>DS-2SF8C442MXS-DL(14F1)</t>
  </si>
  <si>
    <t>DS-2SF8C442MXS-DLW(14F1)</t>
  </si>
  <si>
    <t>עד 300 מ' ל-PTZ , אור לבן עד 30 מ' לצינור</t>
  </si>
  <si>
    <t>6 ~ 252 , 4mm</t>
  </si>
  <si>
    <t>DS-2SF8C442MXG-EL/26</t>
  </si>
  <si>
    <t>DV36V / Hi-PoE</t>
  </si>
  <si>
    <t>DS-2SF8C442MXG-ELW/26</t>
  </si>
  <si>
    <t>עד 300 מ' ל-PTZ , אור לבן עד 30 מ' לפנורמיות</t>
  </si>
  <si>
    <t>6 ~ 252 , 2.8mm</t>
  </si>
  <si>
    <t>DS-2DE5225W-AE(T5)</t>
  </si>
  <si>
    <t>DS-2DE7A232IW-AEB(T5)</t>
  </si>
  <si>
    <t>DS-2DF7C445IXR-AEL(T5)</t>
  </si>
  <si>
    <t>DS-2DF8C842IXS-AEL(T5)</t>
  </si>
  <si>
    <t>DS-2DF8A842IXS-AEL(T5)</t>
  </si>
  <si>
    <t>DS-2DF8242IX-AEL(T5)</t>
  </si>
  <si>
    <t>DS-2DF8C848I5XS-AELW(T5)</t>
  </si>
  <si>
    <t>AC24V / PoE</t>
  </si>
  <si>
    <r>
      <t xml:space="preserve">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Auto Tracking ,
</t>
    </r>
    <r>
      <rPr>
        <b/>
        <sz val="12"/>
        <color rgb="FF00B0F0"/>
        <rFont val="Arial"/>
        <family val="2"/>
        <scheme val="minor"/>
      </rPr>
      <t>רמקול ואור מהבהב</t>
    </r>
    <r>
      <rPr>
        <b/>
        <sz val="12"/>
        <color theme="1"/>
        <rFont val="Arial"/>
        <family val="2"/>
        <scheme val="minor"/>
      </rPr>
      <t xml:space="preserve">
AcuSense</t>
    </r>
  </si>
  <si>
    <t>5.9 ~265.5</t>
  </si>
  <si>
    <t>עד 300 מ'</t>
  </si>
  <si>
    <t>PanoVu / PTZ</t>
  </si>
  <si>
    <t>DS-1604ZJ-P</t>
  </si>
  <si>
    <t>DS-1604ZJ-Pole-P</t>
  </si>
  <si>
    <t>355.5 × 255.3 × 170.7 mm</t>
  </si>
  <si>
    <t>DS-1662ZJ-P</t>
  </si>
  <si>
    <t>DS-1667ZJ-P</t>
  </si>
  <si>
    <t>זרוע הנמכה 150-250 ס"מ</t>
  </si>
  <si>
    <t>1500 mm to 2500 mm × 200 mm</t>
  </si>
  <si>
    <t>פלדה מצופה אבץ</t>
  </si>
  <si>
    <t>DS-2DY7236IX-A(T5)</t>
  </si>
  <si>
    <t>ללא !</t>
  </si>
  <si>
    <t>DS-9632NI-M8</t>
  </si>
  <si>
    <t>320 × 240 × 48 mm</t>
  </si>
  <si>
    <t>445 × 400 ×75 mm</t>
  </si>
  <si>
    <t>320 / 200 in Raid mode</t>
  </si>
  <si>
    <t>256 / 200 in Raid mode</t>
  </si>
  <si>
    <t>445 × 470 ×94 mm</t>
  </si>
  <si>
    <t>320 / 320 in Raid mode</t>
  </si>
  <si>
    <t>400 / 400 in Raid mode</t>
  </si>
  <si>
    <t>14TB</t>
  </si>
  <si>
    <t>16/9</t>
  </si>
  <si>
    <t>445 × 465 ×93 mm</t>
  </si>
  <si>
    <r>
      <t xml:space="preserve">Hot Swap HDD
 HDMI 1 X </t>
    </r>
    <r>
      <rPr>
        <b/>
        <sz val="11"/>
        <rFont val="Arial"/>
        <family val="2"/>
        <scheme val="minor"/>
      </rPr>
      <t>8K</t>
    </r>
    <r>
      <rPr>
        <sz val="11"/>
        <rFont val="Arial"/>
        <family val="2"/>
        <scheme val="minor"/>
      </rPr>
      <t xml:space="preserve"> or 2 X 4K</t>
    </r>
  </si>
  <si>
    <r>
      <t>Hot Swap HDD
 HDMI 1 4</t>
    </r>
    <r>
      <rPr>
        <b/>
        <sz val="11"/>
        <rFont val="Arial"/>
        <family val="2"/>
        <scheme val="minor"/>
      </rPr>
      <t>K</t>
    </r>
    <r>
      <rPr>
        <sz val="11"/>
        <rFont val="Arial"/>
        <family val="2"/>
        <scheme val="minor"/>
      </rPr>
      <t xml:space="preserve"> , HDMI 2 </t>
    </r>
    <r>
      <rPr>
        <b/>
        <sz val="11"/>
        <rFont val="Arial"/>
        <family val="2"/>
        <scheme val="minor"/>
      </rPr>
      <t>4K</t>
    </r>
  </si>
  <si>
    <t>DS-2AE7232TI-A(D)</t>
  </si>
  <si>
    <t>DS-2AE7225TI-A(D)</t>
  </si>
  <si>
    <t>DS-2AE5232T-A(E)</t>
  </si>
  <si>
    <t>DS-2AE4225TI-D(E)</t>
  </si>
  <si>
    <t>Column225</t>
  </si>
  <si>
    <t>Column226</t>
  </si>
  <si>
    <t>Column227</t>
  </si>
  <si>
    <t>Column228</t>
  </si>
  <si>
    <t>מגע יבש I/O</t>
  </si>
  <si>
    <t>2/1</t>
  </si>
  <si>
    <t>2 (up to 6)</t>
  </si>
  <si>
    <t>DS-KV6113-WPE1(C)</t>
  </si>
  <si>
    <t>DS-KABV6113-RS</t>
  </si>
  <si>
    <t>DS-KD-TDM</t>
  </si>
  <si>
    <t>אינטרקום וילה</t>
  </si>
  <si>
    <t>לחצן אחד</t>
  </si>
  <si>
    <t>2MP  Camera + IR</t>
  </si>
  <si>
    <t>138  × 65  ×  27 mm</t>
  </si>
  <si>
    <t>מודול מסך מגע</t>
  </si>
  <si>
    <t>100  × 100  ×  35 mm</t>
  </si>
  <si>
    <t>מסך מגע "4
480 * 480</t>
  </si>
  <si>
    <t>ניתן להשתמש כ:
1. קודן
2. חיוג לדירה
3. רשימת דיירים
4. לוגו מתקין</t>
  </si>
  <si>
    <t>מגן גשם לאינטרקום וילה</t>
  </si>
  <si>
    <t>PC</t>
  </si>
  <si>
    <t>149.78 x 79.56 x 48.63 mm</t>
  </si>
  <si>
    <t>DS-K1107AE</t>
  </si>
  <si>
    <t>DS-K1102AE</t>
  </si>
  <si>
    <t>DS-K1102AEK</t>
  </si>
  <si>
    <t>DS-2CE16D0T-EXIF</t>
  </si>
  <si>
    <t>DS-2CE10DF0T-FS</t>
  </si>
  <si>
    <t>DS-2CE70DF0T-MFS</t>
  </si>
  <si>
    <t>DS-2CE12KF0T-FS</t>
  </si>
  <si>
    <t>DS-2CE72KF0T-FS</t>
  </si>
  <si>
    <t>DS-2CE5AD0T-VPIT3F</t>
  </si>
  <si>
    <t>רזולוציה לערוץ אנלוגי</t>
  </si>
  <si>
    <t>3K lite/5MP lite
IP : 6MP</t>
  </si>
  <si>
    <t>DS-2CD1083G0-I</t>
  </si>
  <si>
    <t>DS-2CD2047G2-LU</t>
  </si>
  <si>
    <t>DS-2CD2163G2-IU</t>
  </si>
  <si>
    <t>DS-2CD2187G2-LSU</t>
  </si>
  <si>
    <t>DS-2CD2343G2-I</t>
  </si>
  <si>
    <t>DS-2CD2345G0P-I</t>
  </si>
  <si>
    <t>DS-2CD2387G2-LU</t>
  </si>
  <si>
    <t>DS-2CD2543G2-I</t>
  </si>
  <si>
    <t>DS-2CD2543G2-IS</t>
  </si>
  <si>
    <t>DS-2CD2547G2-LS</t>
  </si>
  <si>
    <t>DS-2CD2643G2-IZS</t>
  </si>
  <si>
    <t>DS-2CD2647G2T-LZS</t>
  </si>
  <si>
    <t>DS-2CD2683G2-IZS</t>
  </si>
  <si>
    <t>DS-2CD2687G2T-LZS</t>
  </si>
  <si>
    <t>DS-2CD2743G2-IZS</t>
  </si>
  <si>
    <t>DS-2CD2747G2T-LZS</t>
  </si>
  <si>
    <t>DS-2CD2T43G2-2I</t>
  </si>
  <si>
    <t>DS-2CD2T45G0P-I</t>
  </si>
  <si>
    <t>2 X 4mm</t>
  </si>
  <si>
    <t>DS-2CD2T87G2P-LSU/SL</t>
  </si>
  <si>
    <t>DS-2CD2T87G2-LSU/SL</t>
  </si>
  <si>
    <t>DS-2CD6425G1-20(2.8/2m</t>
  </si>
  <si>
    <t>DS-2CD6445G1-30(2.8/2M</t>
  </si>
  <si>
    <t>כבל עדשה 2מ'</t>
  </si>
  <si>
    <t>iDS-2CD7A45G0-IZS</t>
  </si>
  <si>
    <t>4.7 ~ 118</t>
  </si>
  <si>
    <t>iDS-2CD7A46G0-IZHS(2.8-12)</t>
  </si>
  <si>
    <t>iDS-2CD7A46G0-IZHS(8-32)</t>
  </si>
  <si>
    <t>DS-2XS6A47G1-LS/C36S80</t>
  </si>
  <si>
    <t>DS-2XS6A87G1-LS/C36S80</t>
  </si>
  <si>
    <t>קיט סולארי</t>
  </si>
  <si>
    <t xml:space="preserve"> עד 50 מ'</t>
  </si>
  <si>
    <t>עד 512GB</t>
  </si>
  <si>
    <t>2 X 1/1.8"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</si>
  <si>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</si>
  <si>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</si>
  <si>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</si>
  <si>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</si>
  <si>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</si>
  <si>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</si>
  <si>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</si>
  <si>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</si>
  <si>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</si>
  <si>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</si>
  <si>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</si>
  <si>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</si>
  <si>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</si>
  <si>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</si>
  <si>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</si>
  <si>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</si>
  <si>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</si>
  <si>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</si>
  <si>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</si>
  <si>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</si>
  <si>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אודיו I/O</t>
  </si>
  <si>
    <t>DS-1299ZJ</t>
  </si>
  <si>
    <t>מיני עין הדג</t>
  </si>
  <si>
    <t>Φ77 × 198 mm</t>
  </si>
  <si>
    <t>DS-2CD3643G2-IZS</t>
  </si>
  <si>
    <t>Column249</t>
  </si>
  <si>
    <t>DS-2CD3656G2T-IZS(2.7-13.5)</t>
  </si>
  <si>
    <t>Column250</t>
  </si>
  <si>
    <t>Column251</t>
  </si>
  <si>
    <t>DS-2CD6825G0/C-IVS</t>
  </si>
  <si>
    <t>2 X 2mm</t>
  </si>
  <si>
    <t>עד 6 מ'</t>
  </si>
  <si>
    <t>ספירת קהל</t>
  </si>
  <si>
    <t>זיכרון מובנה EMMC לנתוני ספירה</t>
  </si>
  <si>
    <t>DS-1297ZJ-ES</t>
  </si>
  <si>
    <t>זרוע למצלמת ספירת קהל / ציידים</t>
  </si>
  <si>
    <t>הנמכה מתקרה</t>
  </si>
  <si>
    <t>Φ97 × 270 upto 400 mm</t>
  </si>
  <si>
    <t>iDS-2CD7A46G0/P-IZHS(2.8-12)</t>
  </si>
  <si>
    <t>iDS-2CD7A46G0/P-IZHS(8-32)</t>
  </si>
  <si>
    <t>עד 1TB</t>
  </si>
  <si>
    <r>
      <t xml:space="preserve">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LPR , Auto Tracking</t>
    </r>
  </si>
  <si>
    <r>
      <t xml:space="preserve">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כולל מגב, LPR , Auto Tracking</t>
    </r>
  </si>
  <si>
    <t>iDS-2CD7A86G0-IZHS(2.8-12)</t>
  </si>
  <si>
    <t>iDS-2CD7A86G0-IZHS(8-32)</t>
  </si>
  <si>
    <t>iDS-2CD7586G0-IZHS(2.8-12)</t>
  </si>
  <si>
    <t>iDS-2CD7586G0-IZHS(8-32)</t>
  </si>
  <si>
    <r>
      <t>Dark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Heater DeepinView, 50FPS</t>
    </r>
  </si>
  <si>
    <r>
      <t>Dark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Heater DeepinView</t>
    </r>
  </si>
  <si>
    <t>DS-2CD2387G2P-LSU/SL</t>
  </si>
  <si>
    <t>1/3″</t>
  </si>
  <si>
    <t>סוללה נטענת</t>
  </si>
  <si>
    <t>1/1.2″</t>
  </si>
  <si>
    <t>מצלמות תרמיות / Thermal Cameras</t>
  </si>
  <si>
    <t>DS-2DE5432IWG-E</t>
  </si>
  <si>
    <t>DS-2DE7A220MCG-EB</t>
  </si>
  <si>
    <t>DS-7764NI-M4</t>
  </si>
  <si>
    <t>DS-9632NI-M16</t>
  </si>
  <si>
    <t>DS-1275ZJ</t>
  </si>
  <si>
    <t>DS-KD9633-WBE6</t>
  </si>
  <si>
    <t>DS-KD-ACF2/S</t>
  </si>
  <si>
    <t>DS-KD-TDE</t>
  </si>
  <si>
    <t>אינטרקום זיהוי פנים</t>
  </si>
  <si>
    <t>DS-KV8113-WME1(C)</t>
  </si>
  <si>
    <t>DS-KV8213-WME1(C)</t>
  </si>
  <si>
    <t>DS-KV8413-WME1(C)</t>
  </si>
  <si>
    <t>DS-KV9503-WBE1</t>
  </si>
  <si>
    <t>אינטרקום וילה / משרד יוקרתי</t>
  </si>
  <si>
    <t>DS-K1802MK</t>
  </si>
  <si>
    <t>DS-K1802EK</t>
  </si>
  <si>
    <t>DS-K1107AM</t>
  </si>
  <si>
    <t>DS-K1T502DBWX</t>
  </si>
  <si>
    <t>DS-KAB502-S1</t>
  </si>
  <si>
    <t>DS-2TD1217-3/QA</t>
  </si>
  <si>
    <t>DS-2TD2628-3/QA</t>
  </si>
  <si>
    <t>DS-2TD2628-7/QA</t>
  </si>
  <si>
    <t>DS-2TD2628-10/QA</t>
  </si>
  <si>
    <t>5.9 ~ 188.8</t>
  </si>
  <si>
    <t>150 IR + 
100 אור לבן</t>
  </si>
  <si>
    <t>1/1.8</t>
  </si>
  <si>
    <r>
      <rPr>
        <b/>
        <sz val="12"/>
        <color rgb="FF00B0F0"/>
        <rFont val="Arial"/>
        <family val="2"/>
        <scheme val="minor"/>
      </rPr>
      <t>C</t>
    </r>
    <r>
      <rPr>
        <b/>
        <sz val="12"/>
        <color rgb="FFFF0000"/>
        <rFont val="Arial"/>
        <family val="2"/>
        <scheme val="minor"/>
      </rPr>
      <t>olo</t>
    </r>
    <r>
      <rPr>
        <b/>
        <sz val="12"/>
        <color theme="1"/>
        <rFont val="Arial"/>
        <family val="2"/>
        <scheme val="minor"/>
      </rPr>
      <t xml:space="preserve">rVu 
Auto Tracking ,
</t>
    </r>
    <r>
      <rPr>
        <b/>
        <sz val="12"/>
        <color rgb="FF00B0F0"/>
        <rFont val="Arial"/>
        <family val="2"/>
        <scheme val="minor"/>
      </rPr>
      <t>רמקול ואור מהבהב</t>
    </r>
    <r>
      <rPr>
        <b/>
        <sz val="12"/>
        <color theme="1"/>
        <rFont val="Arial"/>
        <family val="2"/>
        <scheme val="minor"/>
      </rPr>
      <t xml:space="preserve">
AcuSense</t>
    </r>
  </si>
  <si>
    <t>DS-2DE7A412MCG-EB</t>
  </si>
  <si>
    <t>DS-2DE7A812MCG-EB</t>
  </si>
  <si>
    <t>6.7 ~ 80.4</t>
  </si>
  <si>
    <t>HDMI 1 X 8K or 2 X 4K</t>
  </si>
  <si>
    <t>18 (up to 34)</t>
  </si>
  <si>
    <t>12TB</t>
  </si>
  <si>
    <t>445 × 390 × 70 mm</t>
  </si>
  <si>
    <t>445 × 400 × 71 mm</t>
  </si>
  <si>
    <t>16 (up to 48)</t>
  </si>
  <si>
    <t>32 (up to 64)</t>
  </si>
  <si>
    <t>117 × 194 × 451.3 mm</t>
  </si>
  <si>
    <t>176.8 × 194 × 417.8 mm</t>
  </si>
  <si>
    <t>306.4 × 182.6 × 97.3 mm</t>
  </si>
  <si>
    <t>אלומיניום</t>
  </si>
  <si>
    <t>4 input</t>
  </si>
  <si>
    <t>174  × 91  ×  29 mm</t>
  </si>
  <si>
    <t>שני לחצנים</t>
  </si>
  <si>
    <t xml:space="preserve">ארבעה לחצנים </t>
  </si>
  <si>
    <t>2 X 2MP  Camera + IR</t>
  </si>
  <si>
    <t>מסך מגע 4" 
IPS
480 * 800</t>
  </si>
  <si>
    <t>:4 input 
2 x כפתור יציאה
2 x חיבור דלת</t>
  </si>
  <si>
    <t>181.93  × 84.78  ×  25.63 mm</t>
  </si>
  <si>
    <t>מסך מגע קעור 10.1"
IPS
800 * 1280</t>
  </si>
  <si>
    <t>271 x 159.2 x 26.5 mm</t>
  </si>
  <si>
    <t>DC 12V , 2A</t>
  </si>
  <si>
    <t xml:space="preserve">Wiegand
RS-485
OSDP </t>
  </si>
  <si>
    <t>115 x 44 x 22 mm</t>
  </si>
  <si>
    <t>177 x 81 x 26.1 mm</t>
  </si>
  <si>
    <t>Outdoor</t>
  </si>
  <si>
    <t xml:space="preserve">טווח זיהוי פנים 0.3-1.5 מ' </t>
  </si>
  <si>
    <t>160 x 120</t>
  </si>
  <si>
    <t>מרחק IR</t>
  </si>
  <si>
    <t>עדשה</t>
  </si>
  <si>
    <t>כן</t>
  </si>
  <si>
    <t>לא</t>
  </si>
  <si>
    <r>
      <rPr>
        <b/>
        <sz val="11"/>
        <color theme="1"/>
        <rFont val="Arial"/>
        <family val="2"/>
        <scheme val="minor"/>
      </rPr>
      <t>מגע יבש 1/1</t>
    </r>
    <r>
      <rPr>
        <sz val="11"/>
        <color theme="1"/>
        <rFont val="Arial"/>
        <family val="2"/>
        <charset val="177"/>
        <scheme val="minor"/>
      </rPr>
      <t xml:space="preserve"> , כניסה ויציאת אודיו</t>
    </r>
  </si>
  <si>
    <t xml:space="preserve">מגן גשם 
</t>
  </si>
  <si>
    <t>מתאים לדגמים:
DS-K1T502xxxx</t>
  </si>
  <si>
    <t>קורא קרבה EM
+ קודן</t>
  </si>
  <si>
    <t>קורא קרבה מייפר
+ קודן</t>
  </si>
  <si>
    <t xml:space="preserve">קורא קרבה מייפר + קודן </t>
  </si>
  <si>
    <r>
      <t xml:space="preserve">2MP  Camera Fisheye + IR , </t>
    </r>
    <r>
      <rPr>
        <b/>
        <sz val="11"/>
        <color theme="1"/>
        <rFont val="Arial"/>
        <family val="2"/>
        <scheme val="minor"/>
      </rPr>
      <t>Standard PoE , ניתן לשייך ל-6 תחנות פנימיות</t>
    </r>
  </si>
  <si>
    <t>12 לחצנים</t>
  </si>
  <si>
    <t>4 לחצנים</t>
  </si>
  <si>
    <t>6 לחצנים</t>
  </si>
  <si>
    <t>עד 15 מטר</t>
  </si>
  <si>
    <t>256 × 192</t>
  </si>
  <si>
    <t>גילוי</t>
  </si>
  <si>
    <t>עד 30 מטר</t>
  </si>
  <si>
    <t>קורא קרבה
מייפר</t>
  </si>
  <si>
    <t>קורא קרבה 
מייפר</t>
  </si>
  <si>
    <t>קורא קרבה 
EM</t>
  </si>
  <si>
    <t>RS-485 Card Reader x 4
Wiegand Card Reader x 4</t>
  </si>
  <si>
    <t>RS485 
 Wiegand</t>
  </si>
  <si>
    <r>
      <t xml:space="preserve">קורא קרבה מייפר + קודן
</t>
    </r>
    <r>
      <rPr>
        <b/>
        <sz val="11"/>
        <color theme="1"/>
        <rFont val="Arial"/>
        <family val="2"/>
        <scheme val="minor"/>
      </rPr>
      <t>אנטי ונדל</t>
    </r>
  </si>
  <si>
    <r>
      <t xml:space="preserve">קורא קרבה מייפר </t>
    </r>
    <r>
      <rPr>
        <b/>
        <sz val="11"/>
        <color theme="1"/>
        <rFont val="Arial"/>
        <family val="2"/>
        <scheme val="minor"/>
      </rPr>
      <t>אנטי ונדל</t>
    </r>
  </si>
  <si>
    <t xml:space="preserve">פרטים נוספים </t>
  </si>
  <si>
    <t>Wiegand (W26/W34)</t>
  </si>
  <si>
    <t>מלמד כרטיסים מייפר ו-EM</t>
  </si>
  <si>
    <t>חיבור USB למחשב</t>
  </si>
  <si>
    <t>DC 5V
200mA</t>
  </si>
  <si>
    <t>DC 12V 
2A</t>
  </si>
  <si>
    <t>DC 12V
1A</t>
  </si>
  <si>
    <r>
      <t xml:space="preserve">DC 36V
3A 
</t>
    </r>
    <r>
      <rPr>
        <b/>
        <sz val="11"/>
        <color theme="1"/>
        <rFont val="Arial"/>
        <family val="2"/>
        <scheme val="minor"/>
      </rPr>
      <t>MAX</t>
    </r>
  </si>
  <si>
    <t>DC 12V
500 mA</t>
  </si>
  <si>
    <t>DC 12V
 1A</t>
  </si>
  <si>
    <t>7" 
1024 × 600</t>
  </si>
  <si>
    <t xml:space="preserve">EM </t>
  </si>
  <si>
    <t>סוג כרטיסים</t>
  </si>
  <si>
    <t>חיוג ישיר לאפליקציה</t>
  </si>
  <si>
    <t>DC 12V 
PoE</t>
  </si>
  <si>
    <t>DC 12V 
 PoE</t>
  </si>
  <si>
    <t>DC 12V , 1A
POE</t>
  </si>
  <si>
    <t>פאנל מצלמה מספק כוח</t>
  </si>
  <si>
    <t>3.5"  
Color LCD 
320 X 480</t>
  </si>
  <si>
    <t>RS-485 x1
לחיבור מודול הרחבה</t>
  </si>
  <si>
    <t>IN x1
 OUT x1
לשרשור מודולים</t>
  </si>
  <si>
    <t>מודול קורא קרבה</t>
  </si>
  <si>
    <t>מתאים לאינטרקום וילה 
DS-KV6113</t>
  </si>
  <si>
    <t>לחצני חיוג
פיזיים</t>
  </si>
  <si>
    <t>IP65  IK07</t>
  </si>
  <si>
    <t>IP65  IK08</t>
  </si>
  <si>
    <t>IP65
IK8</t>
  </si>
  <si>
    <t>IP65
 IK7</t>
  </si>
  <si>
    <t xml:space="preserve">RJ-45
1x 10/100 </t>
  </si>
  <si>
    <r>
      <t xml:space="preserve"> RJ-45 
1x 10/100/1000
</t>
    </r>
    <r>
      <rPr>
        <b/>
        <sz val="11"/>
        <color theme="1"/>
        <rFont val="Arial"/>
        <family val="2"/>
        <scheme val="minor"/>
      </rPr>
      <t>WI-FI</t>
    </r>
  </si>
  <si>
    <t>RJ-45
1x 10/100</t>
  </si>
  <si>
    <r>
      <t xml:space="preserve">RJ-45
1x 10/100 </t>
    </r>
    <r>
      <rPr>
        <b/>
        <sz val="11"/>
        <color theme="1"/>
        <rFont val="Arial"/>
        <family val="2"/>
        <scheme val="minor"/>
      </rPr>
      <t>WiFi</t>
    </r>
  </si>
  <si>
    <t xml:space="preserve">RJ-45
2x 10/100/1000 </t>
  </si>
  <si>
    <t>ראה דגמים :
DS-KD8003-IME1
DS-KH6320-TE1
DS-KD-KP</t>
  </si>
  <si>
    <t>Network x1 , Tamper x1
Lock Control x1 , RS-485 x1
Exit Button x1 , Wiegand x1
Door Contact x1 , Alarm IN x1
Alarm OUT x1</t>
  </si>
  <si>
    <t>Network ×1 , RS-485 ×1 
 Wiegand ×1 , USB ×1 
 Alarm OUT ×1 , Alarm IN ×2
Lock ×1 , Door Contact ×1
Exit Button ×1 , Tamper ×1</t>
  </si>
  <si>
    <t>באירוע חכם</t>
  </si>
  <si>
    <t>IP67 , 
IK10</t>
  </si>
  <si>
    <t>eDVR</t>
  </si>
  <si>
    <t>8MP 
IP: 12MP</t>
  </si>
  <si>
    <t>4MP Lite
IP : 6MP</t>
  </si>
  <si>
    <t>8MP 
IP: 8MP</t>
  </si>
  <si>
    <t>מובנה</t>
  </si>
  <si>
    <t>2</t>
  </si>
  <si>
    <t>8-ch via coaxial cable</t>
  </si>
  <si>
    <t xml:space="preserve">
מובנה 1024 GB eSSD</t>
  </si>
  <si>
    <t>170 × 121.6 × 46 mm</t>
  </si>
  <si>
    <t>188.6 x 85 x 42 mm</t>
  </si>
  <si>
    <t xml:space="preserve">מדידת טמפרטורת
אובייקט
1מ' על 1מ' </t>
  </si>
  <si>
    <t>גילוי מעשנים</t>
  </si>
  <si>
    <t>גילוי אש
20 ס"מ על 20 ס"מ</t>
  </si>
  <si>
    <r>
      <t xml:space="preserve">DC 12V </t>
    </r>
    <r>
      <rPr>
        <b/>
        <sz val="11"/>
        <color theme="1"/>
        <rFont val="Arial"/>
        <family val="2"/>
        <scheme val="minor"/>
      </rPr>
      <t>PoE</t>
    </r>
  </si>
  <si>
    <r>
      <t xml:space="preserve">AC24V
DC12V
</t>
    </r>
    <r>
      <rPr>
        <b/>
        <sz val="11"/>
        <color theme="1"/>
        <rFont val="Arial"/>
        <family val="2"/>
        <scheme val="minor"/>
      </rPr>
      <t>PoE</t>
    </r>
  </si>
  <si>
    <r>
      <t xml:space="preserve">מגע יבש 1/1 
</t>
    </r>
    <r>
      <rPr>
        <b/>
        <sz val="11"/>
        <color rgb="FF00B0F0"/>
        <rFont val="Arial"/>
        <family val="2"/>
        <scheme val="minor"/>
      </rPr>
      <t>רמקול מובנה להתראות</t>
    </r>
  </si>
  <si>
    <r>
      <t xml:space="preserve">מגע יבש 2/2 
</t>
    </r>
    <r>
      <rPr>
        <b/>
        <sz val="11"/>
        <color rgb="FF00B0F0"/>
        <rFont val="Arial"/>
        <family val="2"/>
        <scheme val="minor"/>
      </rPr>
      <t>רמקול מובנה להתראות</t>
    </r>
  </si>
  <si>
    <t>3.1 מ'</t>
  </si>
  <si>
    <t>3.1 מ"מ</t>
  </si>
  <si>
    <t>3..6 מ"מ</t>
  </si>
  <si>
    <t>6.9 מ"מ</t>
  </si>
  <si>
    <t>9.7 מ"מ</t>
  </si>
  <si>
    <t>4 מ"מ</t>
  </si>
  <si>
    <t>8 מ"מ</t>
  </si>
  <si>
    <t>4.3 מ"מ</t>
  </si>
  <si>
    <t>6.4 מ"מ</t>
  </si>
  <si>
    <t>15 מ'</t>
  </si>
  <si>
    <t>28.8 מ'</t>
  </si>
  <si>
    <t>55.2 מ'</t>
  </si>
  <si>
    <t>77.6 מ'</t>
  </si>
  <si>
    <t>43 מ'</t>
  </si>
  <si>
    <t>75.6 מ'</t>
  </si>
  <si>
    <t>144.9 מ'</t>
  </si>
  <si>
    <t>203.7 מ'</t>
  </si>
  <si>
    <t>58.3 מ'</t>
  </si>
  <si>
    <t>10.35 מ'</t>
  </si>
  <si>
    <t>14.55 מ'</t>
  </si>
  <si>
    <t>18 מ'</t>
  </si>
  <si>
    <t>31 מ'</t>
  </si>
  <si>
    <t>5.4 מ'</t>
  </si>
  <si>
    <t>82.8 מ'</t>
  </si>
  <si>
    <t>116.4 מ'</t>
  </si>
  <si>
    <t>34.1 מ'</t>
  </si>
  <si>
    <t>11.7 מ'</t>
  </si>
  <si>
    <t>116.7 מ'</t>
  </si>
  <si>
    <t>161.7 מ'</t>
  </si>
  <si>
    <t>DS-2CE16D0T-LFS</t>
  </si>
  <si>
    <t>IR עד 30 מ
אור לבן עד 20 מ</t>
  </si>
  <si>
    <t>Column252</t>
  </si>
  <si>
    <t>Column253</t>
  </si>
  <si>
    <t>Column254</t>
  </si>
  <si>
    <t>DS-2CE76D0T-LMFS</t>
  </si>
  <si>
    <t>DS-2CE76K0T-LMFS</t>
  </si>
  <si>
    <t>3K (5MP)</t>
  </si>
  <si>
    <t>רמקול</t>
  </si>
  <si>
    <t>אור מהבהב</t>
  </si>
  <si>
    <t>ü</t>
  </si>
  <si>
    <t>1/1</t>
  </si>
  <si>
    <t>2/2</t>
  </si>
  <si>
    <t>פנורמית</t>
  </si>
  <si>
    <t>שקועה בתקרה</t>
  </si>
  <si>
    <r>
      <rPr>
        <b/>
        <sz val="12"/>
        <color rgb="FF00B0F0"/>
        <rFont val="Arial"/>
        <family val="2"/>
        <scheme val="minor"/>
      </rPr>
      <t xml:space="preserve"> </t>
    </r>
    <r>
      <rPr>
        <b/>
        <sz val="12"/>
        <color theme="1"/>
        <rFont val="Arial"/>
        <family val="2"/>
        <scheme val="minor"/>
      </rPr>
      <t>מודול סלולארי
פאנל סולארי</t>
    </r>
  </si>
  <si>
    <t>מודול סלולארי
פאנל סולארי</t>
  </si>
  <si>
    <t>LPR</t>
  </si>
  <si>
    <r>
      <t>Dark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 Wiegand</t>
    </r>
  </si>
  <si>
    <t>PTZ משולבת מצלמה קבועה</t>
  </si>
  <si>
    <t>PTZ משולבת מצלמה פנורמית קבועה</t>
  </si>
  <si>
    <t>RAID</t>
  </si>
  <si>
    <r>
      <t>C</t>
    </r>
    <r>
      <rPr>
        <b/>
        <sz val="14"/>
        <color rgb="FFFF0000"/>
        <rFont val="Arial"/>
        <family val="2"/>
        <scheme val="minor"/>
      </rPr>
      <t>olor</t>
    </r>
    <r>
      <rPr>
        <b/>
        <sz val="14"/>
        <color theme="1"/>
        <rFont val="Arial"/>
        <family val="2"/>
        <scheme val="minor"/>
      </rPr>
      <t>Vu</t>
    </r>
  </si>
  <si>
    <r>
      <rPr>
        <b/>
        <sz val="11"/>
        <rFont val="Arial"/>
        <family val="2"/>
        <scheme val="minor"/>
      </rPr>
      <t>Smart</t>
    </r>
    <r>
      <rPr>
        <b/>
        <sz val="11"/>
        <color rgb="FF00B0F0"/>
        <rFont val="Arial"/>
        <family val="2"/>
        <scheme val="minor"/>
      </rPr>
      <t xml:space="preserve"> Hybrid</t>
    </r>
    <r>
      <rPr>
        <b/>
        <sz val="11"/>
        <color theme="1"/>
        <rFont val="Arial"/>
        <family val="2"/>
        <scheme val="minor"/>
      </rPr>
      <t xml:space="preserve"> </t>
    </r>
    <r>
      <rPr>
        <b/>
        <sz val="11"/>
        <color rgb="FFFF0000"/>
        <rFont val="Arial"/>
        <family val="2"/>
        <scheme val="minor"/>
      </rPr>
      <t>Light</t>
    </r>
    <r>
      <rPr>
        <b/>
        <sz val="11"/>
        <color theme="1"/>
        <rFont val="Arial"/>
        <family val="2"/>
        <scheme val="minor"/>
      </rPr>
      <t xml:space="preserve">
4 in 1</t>
    </r>
  </si>
  <si>
    <t>DS-2CD1147G2-LUF</t>
  </si>
  <si>
    <r>
      <t>Smart</t>
    </r>
    <r>
      <rPr>
        <b/>
        <sz val="12"/>
        <color rgb="FF00B0F0"/>
        <rFont val="Arial"/>
        <family val="2"/>
        <scheme val="minor"/>
      </rPr>
      <t xml:space="preserve"> Hybrid</t>
    </r>
    <r>
      <rPr>
        <b/>
        <sz val="12"/>
        <color theme="1"/>
        <rFont val="Arial"/>
        <family val="2"/>
        <scheme val="minor"/>
      </rPr>
      <t xml:space="preserve"> </t>
    </r>
    <r>
      <rPr>
        <b/>
        <sz val="12"/>
        <color rgb="FFFF0000"/>
        <rFont val="Arial"/>
        <family val="2"/>
        <scheme val="minor"/>
      </rPr>
      <t>Light</t>
    </r>
  </si>
  <si>
    <t>אור לבן + אינפרא
עד 40 מ'</t>
  </si>
  <si>
    <t>DS-2CD2047G2H-LIU</t>
  </si>
  <si>
    <t>DS-2CD2063G2-I</t>
  </si>
  <si>
    <t>DS-2CD2087G2H-LIU/SL</t>
  </si>
  <si>
    <t>DS-2CD2663G2-IZS</t>
  </si>
  <si>
    <t>אור לבן + אינפרא
עד 30 מ'</t>
  </si>
  <si>
    <t>DS-2CD2183G2-IU</t>
  </si>
  <si>
    <t>DS-2CD2187G2H-LISU</t>
  </si>
  <si>
    <t>DS-2CD2783G2-IZS</t>
  </si>
  <si>
    <t>זיהוי פנים ב-1 ערוצים ע"י המכשיר
הגנה היקפית ב-2 ערוצים ע"י המכשיר</t>
  </si>
  <si>
    <t>16TB</t>
  </si>
  <si>
    <t>445 × 400 ×71 mm</t>
  </si>
  <si>
    <t>DS-9664NI-M8</t>
  </si>
  <si>
    <r>
      <t>Hot Swap HDD
 HDMI 1 8</t>
    </r>
    <r>
      <rPr>
        <b/>
        <sz val="11"/>
        <rFont val="Arial"/>
        <family val="2"/>
        <scheme val="minor"/>
      </rPr>
      <t>K</t>
    </r>
    <r>
      <rPr>
        <sz val="11"/>
        <rFont val="Arial"/>
        <family val="2"/>
        <scheme val="minor"/>
      </rPr>
      <t xml:space="preserve"> , HDMI 2 </t>
    </r>
    <r>
      <rPr>
        <b/>
        <sz val="11"/>
        <rFont val="Arial"/>
        <family val="2"/>
        <scheme val="minor"/>
      </rPr>
      <t>4K</t>
    </r>
  </si>
  <si>
    <t>2.8 / 3.7</t>
  </si>
  <si>
    <t>DS-2CD1047G2-LUF</t>
  </si>
  <si>
    <t>DS-2CD2T83G2-2I</t>
  </si>
  <si>
    <t>DS-2CD1347G2-LUF</t>
  </si>
  <si>
    <t>DS-2CD2T47G2H-LI</t>
  </si>
  <si>
    <t>Column255</t>
  </si>
  <si>
    <t>Column256</t>
  </si>
  <si>
    <t>Column2552</t>
  </si>
  <si>
    <t>Column2553</t>
  </si>
  <si>
    <t>Column2554</t>
  </si>
  <si>
    <t>DS-2CD2347G2H-LISU/SL2</t>
  </si>
  <si>
    <t>Column2555</t>
  </si>
  <si>
    <t>Column2556</t>
  </si>
  <si>
    <t xml:space="preserve">iDS-2CD7A45G0/P-IZHS </t>
  </si>
  <si>
    <t>4 x 2.8 ~ 12 mm</t>
  </si>
  <si>
    <t>10~30 מ'</t>
  </si>
  <si>
    <t>מחיר מתקין $</t>
  </si>
  <si>
    <t>DS-2CD1143G2-LIUF</t>
  </si>
  <si>
    <t>IP67 , IK08</t>
  </si>
  <si>
    <t>DS-2TD2367-50/PY</t>
  </si>
  <si>
    <t>DS-2TD2367-100/PY</t>
  </si>
  <si>
    <t>DS-2TD4167-25/WY</t>
  </si>
  <si>
    <t>DS-2TD4167-50/WY-PS</t>
  </si>
  <si>
    <t>DS-2TD6267-75C4L/WY</t>
  </si>
  <si>
    <t>DS-2TD8167-150ZC4F/W</t>
  </si>
  <si>
    <t>DS-2TD6267-50H4L/W</t>
  </si>
  <si>
    <t>DS-2TD8167-230ZG2FL/W</t>
  </si>
  <si>
    <t>DS-2TD95C8-300ZK2FL/W</t>
  </si>
  <si>
    <t>25 מ"מ</t>
  </si>
  <si>
    <t>35 מ"מ</t>
  </si>
  <si>
    <t>50 מ"מ</t>
  </si>
  <si>
    <t>640 x 512</t>
  </si>
  <si>
    <t>150 מ'</t>
  </si>
  <si>
    <t>מגע יבש 2/2</t>
  </si>
  <si>
    <t>100 מ"מ</t>
  </si>
  <si>
    <t>368 מ'</t>
  </si>
  <si>
    <t>590 מ'</t>
  </si>
  <si>
    <t>6 ~ 240 מ"מ</t>
  </si>
  <si>
    <t>עד 150 מטר</t>
  </si>
  <si>
    <t>175 מ'</t>
  </si>
  <si>
    <t>750 מ'</t>
  </si>
  <si>
    <t>735 מ'</t>
  </si>
  <si>
    <t>מגע יבש 7/2</t>
  </si>
  <si>
    <t>DC 36V
AC 24V</t>
  </si>
  <si>
    <t>350 מ'</t>
  </si>
  <si>
    <t>75 מ"מ</t>
  </si>
  <si>
    <t>150 מ"מ</t>
  </si>
  <si>
    <t>לייזר עד 800 מ'</t>
  </si>
  <si>
    <t>6 ~ 336 מ"מ</t>
  </si>
  <si>
    <t>525 מ'</t>
  </si>
  <si>
    <t>885 מ'</t>
  </si>
  <si>
    <t xml:space="preserve">6.7 ~ 330 מ"מ </t>
  </si>
  <si>
    <t>DC 48V</t>
  </si>
  <si>
    <t>23 ~ 230 מ"מ</t>
  </si>
  <si>
    <t>16.7 ~ 1000 מ"מ</t>
  </si>
  <si>
    <t>11,172 מ'</t>
  </si>
  <si>
    <t>8,824 מ'</t>
  </si>
  <si>
    <t>4,410 מ'</t>
  </si>
  <si>
    <t>2,940 מ'</t>
  </si>
  <si>
    <t>1,470 מ'</t>
  </si>
  <si>
    <t>1,029 מ'</t>
  </si>
  <si>
    <t>1,500 מ'</t>
  </si>
  <si>
    <t>1,050 מ'</t>
  </si>
  <si>
    <t>1,575 מ'</t>
  </si>
  <si>
    <t>3,150 מ'</t>
  </si>
  <si>
    <t>3,912 מ'</t>
  </si>
  <si>
    <t>1,397 מ'</t>
  </si>
  <si>
    <t>1,765 מ'</t>
  </si>
  <si>
    <t>2,242 מ'</t>
  </si>
  <si>
    <t xml:space="preserve"> 1280 × 1024</t>
  </si>
  <si>
    <t>30 ~ 300 מ"מ</t>
  </si>
  <si>
    <t>10 ~ 1000 מ"מ</t>
  </si>
  <si>
    <t>25,000 מ'</t>
  </si>
  <si>
    <t xml:space="preserve">5,000 מ' </t>
  </si>
  <si>
    <t>8,900 מ'</t>
  </si>
  <si>
    <t>2,950 מ'</t>
  </si>
  <si>
    <r>
      <t xml:space="preserve">AC 24V
</t>
    </r>
    <r>
      <rPr>
        <b/>
        <sz val="11"/>
        <color theme="1"/>
        <rFont val="Arial"/>
        <family val="2"/>
        <scheme val="minor"/>
      </rPr>
      <t>PoE</t>
    </r>
  </si>
  <si>
    <t>2,255 מ'</t>
  </si>
  <si>
    <t>2,059 מ'</t>
  </si>
  <si>
    <t>5,880 מ'</t>
  </si>
  <si>
    <t>1,180 מ'</t>
  </si>
  <si>
    <t>מצלמות ניידות</t>
  </si>
  <si>
    <t>סוללה</t>
  </si>
  <si>
    <t>זיכרון</t>
  </si>
  <si>
    <t>עד 12 שעות ללא טעינה</t>
  </si>
  <si>
    <t>IP68</t>
  </si>
  <si>
    <t>DS-2XS6F45G1-IC1/4G</t>
  </si>
  <si>
    <t>DS-MCW407/32G/GLE</t>
  </si>
  <si>
    <t>DS-MCW406/32G</t>
  </si>
  <si>
    <t>תמיכה בSD Card עד 256 GB</t>
  </si>
  <si>
    <t xml:space="preserve">מצלמת ציידים 
מבוססת 4G
 תמיכה במיקום ע"פ GPS
רמקול מובנה </t>
  </si>
  <si>
    <t>תומך סוללות C0/C1/C2</t>
  </si>
  <si>
    <t>IP66
IP67 עבור עדשה</t>
  </si>
  <si>
    <t>DS-2CD6D44G1H-IZS</t>
  </si>
  <si>
    <t>4 x 4MP</t>
  </si>
  <si>
    <t>DS-2CD1021-I(2.8mm)</t>
  </si>
  <si>
    <t>DS-2CD1021-I(4mm)</t>
  </si>
  <si>
    <t>DS-2CD1121-I(2.8mm)</t>
  </si>
  <si>
    <t>DS-2CD1121-I(4mm)</t>
  </si>
  <si>
    <t>DS-2CD2021G1-I(2.8mm)</t>
  </si>
  <si>
    <t>DS-2CD2021G1-I(4mm)</t>
  </si>
  <si>
    <t>מצלמת גוף 
(ללא WIFI וללא סלולאר)</t>
  </si>
  <si>
    <t>לייזר עד 3,000 מ'</t>
  </si>
  <si>
    <t>HM-TS06-35XF/W-OQ35</t>
  </si>
  <si>
    <t>סוללה - עד 5.5 שעות ללא טעינה</t>
  </si>
  <si>
    <t>פנה לאיש מכירות</t>
  </si>
  <si>
    <t>Column257</t>
  </si>
  <si>
    <t>Column258</t>
  </si>
  <si>
    <t>DS-2CD6924G0-IHS</t>
  </si>
  <si>
    <t>DS-2CD6984G0-IHS</t>
  </si>
  <si>
    <t>DS-2CD1043G2-LIUF</t>
  </si>
  <si>
    <t>DS-2CD1327G2-L</t>
  </si>
  <si>
    <t>DS-2CD1343G2-LIUF(2.8m</t>
  </si>
  <si>
    <t>DS-2CV2041G2-IDW(2..8)</t>
  </si>
  <si>
    <t xml:space="preserve">DC 12V </t>
  </si>
  <si>
    <t xml:space="preserve"> </t>
  </si>
  <si>
    <t>DS-2CD2047G2H-LIU/SL(2</t>
  </si>
  <si>
    <t>DS-2CD2T47G2H-LISU/SL2</t>
  </si>
  <si>
    <t>DS-2CD2T87G2H-LISU/SL2</t>
  </si>
  <si>
    <t>DS-2CD2647G2HT-LIZS</t>
  </si>
  <si>
    <t>DS-2CD2687G2HT-LIZS</t>
  </si>
  <si>
    <t>DS-2CD2387G2H-LISU/SL2</t>
  </si>
  <si>
    <t>DS-2CD2747G2HT-LIZS</t>
  </si>
  <si>
    <t>עד 60 מטר</t>
  </si>
  <si>
    <t>6mp</t>
  </si>
  <si>
    <t>עד 80 מטר</t>
  </si>
  <si>
    <t>DS-2CD3B46G2T-IZHS</t>
  </si>
  <si>
    <t>DS-2CD3843G0-AP</t>
  </si>
  <si>
    <t>עדשה נמכרת בנפרד</t>
  </si>
  <si>
    <t>DS-2XS3Q47G1-LDH/4G/C1</t>
  </si>
  <si>
    <t>DS-2CD6365G1-IVS</t>
  </si>
  <si>
    <t>iDS-2CD8A48G0-XZS</t>
  </si>
  <si>
    <t>IP-PT</t>
  </si>
  <si>
    <t>DS-2DE4A425IWG-E</t>
  </si>
  <si>
    <t>DS-2SE4C425MWG-E</t>
  </si>
  <si>
    <r>
      <rPr>
        <b/>
        <sz val="11"/>
        <color theme="1"/>
        <rFont val="Arial"/>
        <family val="2"/>
        <scheme val="minor"/>
      </rPr>
      <t xml:space="preserve">מגע יבש 1/1 </t>
    </r>
    <r>
      <rPr>
        <sz val="11"/>
        <color theme="1"/>
        <rFont val="Arial"/>
        <family val="2"/>
        <charset val="177"/>
        <scheme val="minor"/>
      </rPr>
      <t>, כניסה ויציאת אודיו</t>
    </r>
  </si>
  <si>
    <t>100 IR + 
30 אור לבן</t>
  </si>
  <si>
    <t>DS-2DE5425IWG-K/4G</t>
  </si>
  <si>
    <t>DC12V</t>
  </si>
  <si>
    <t>DS-2DF8242I5X-AELW</t>
  </si>
  <si>
    <r>
      <t xml:space="preserve">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כולל מגב , Auto Tracking</t>
    </r>
  </si>
  <si>
    <t>DS-2DF8C260I5XG-ELW</t>
  </si>
  <si>
    <t>DS-2DF9C848LXG-LW</t>
  </si>
  <si>
    <t>עד 800 מ' לייזר</t>
  </si>
  <si>
    <t>DC36V</t>
  </si>
  <si>
    <t>DS-2DF8C842IXG-ELW</t>
  </si>
  <si>
    <r>
      <t xml:space="preserve">8MP </t>
    </r>
    <r>
      <rPr>
        <b/>
        <sz val="11"/>
        <color theme="1"/>
        <rFont val="Arial"/>
        <family val="2"/>
      </rPr>
      <t>4K</t>
    </r>
  </si>
  <si>
    <t>DS-7608NXI-I2/S(E)-2T</t>
  </si>
  <si>
    <t>DS-7616NXI-K2(STD)-2T</t>
  </si>
  <si>
    <t>DS-7616NXI-K2/16P-2T</t>
  </si>
  <si>
    <t>DS-7632NXI-K2 -4T</t>
  </si>
  <si>
    <t>DS-7632NI-M2(STD)-4T</t>
  </si>
  <si>
    <t>DS-7716NI-M4-2TB</t>
  </si>
  <si>
    <t>DS-7732NI-M4(STD)-4T</t>
  </si>
  <si>
    <t>iDS-7732NXI-M4/X(ST-4T</t>
  </si>
  <si>
    <r>
      <t xml:space="preserve">AcuSense 
HDMI1 - </t>
    </r>
    <r>
      <rPr>
        <b/>
        <sz val="11"/>
        <rFont val="Arial"/>
        <family val="2"/>
        <scheme val="minor"/>
      </rPr>
      <t>4K</t>
    </r>
    <r>
      <rPr>
        <sz val="11"/>
        <rFont val="Arial"/>
        <family val="2"/>
        <scheme val="minor"/>
      </rPr>
      <t xml:space="preserve"> , HDMI2 - 1920 x 1080p</t>
    </r>
  </si>
  <si>
    <t>DS-9664NI-M16</t>
  </si>
  <si>
    <t>E04</t>
  </si>
  <si>
    <t>E08</t>
  </si>
  <si>
    <t>PoE X 16 מובנה
זיהוי פנים ב-1 ערוצים ע"י המכשיר
הגנה היקפית ב-2 ערוצים ע"י המכשיר</t>
  </si>
  <si>
    <t>DS-2CE12DF0T-LFS</t>
  </si>
  <si>
    <t>DS-2CE12KF0T-LFS</t>
  </si>
  <si>
    <t>DS-2CE76D0T-EXIMF(2.8m</t>
  </si>
  <si>
    <t>AcuSense 8ch</t>
  </si>
  <si>
    <t>DS-1293ZJ</t>
  </si>
  <si>
    <t>זרוע למיגון חיצוני</t>
  </si>
  <si>
    <t>88×116.6×297.3mm</t>
  </si>
  <si>
    <t>DS-1278ZJ-HWB/HG /60-3</t>
  </si>
  <si>
    <t>113.82×160×40mm</t>
  </si>
  <si>
    <t>DS-1284ZJ-M-AC3(OS)</t>
  </si>
  <si>
    <t>קופסת חיבורים אנטי קורוזיה</t>
  </si>
  <si>
    <t>229×210×135mm</t>
  </si>
  <si>
    <t>IP54</t>
  </si>
  <si>
    <t>DS-KABV8113-RS/Surface</t>
  </si>
  <si>
    <t>מגן גשם לאינטרקום DS-KV8113/8213/8413-WME1 על הטיח</t>
  </si>
  <si>
    <t>DS-KD7003EY-IME2</t>
  </si>
  <si>
    <t>מודול דלת כניסה
2WireHD</t>
  </si>
  <si>
    <t>IP65 IK08</t>
  </si>
  <si>
    <t>2MP  Camera + IR , 2WhireHD</t>
  </si>
  <si>
    <t>DS-KH6000-E1</t>
  </si>
  <si>
    <t>פאנל פנימי לחצנים
IP</t>
  </si>
  <si>
    <t>IP</t>
  </si>
  <si>
    <t>DS-KH7000EY-E2</t>
  </si>
  <si>
    <t>פאנל פנימי לחצנים</t>
  </si>
  <si>
    <t>DS-KAD7061EY</t>
  </si>
  <si>
    <t>בקר קומתי דו גידי HD</t>
  </si>
  <si>
    <t>DS-KAD7060EY</t>
  </si>
  <si>
    <t>בקר ראשי דו גידי HD</t>
  </si>
  <si>
    <t>DS-KAW150-4N</t>
  </si>
  <si>
    <t>ספק חשמל לבקר ראשי דו גידי HD</t>
  </si>
  <si>
    <t>110.5 × 209.2 × 24 mm</t>
  </si>
  <si>
    <t>DS-KAB673-S1</t>
  </si>
  <si>
    <t>מגן גשם למסוף זיהוי פנים לסדרת מכשירים DS-K1T673X</t>
  </si>
  <si>
    <t>לייזר עד 3000 מ'</t>
  </si>
  <si>
    <t>10 - 1000</t>
  </si>
  <si>
    <t>DS-MCW406/32G/GPS/WIFI</t>
  </si>
  <si>
    <t>מצלמת גוף Wi-Fi
(ללא סלולאר)</t>
  </si>
  <si>
    <t>מצלמת גוף 
4G סלולאר + Wi-Fi</t>
  </si>
  <si>
    <t>91 מ'</t>
  </si>
  <si>
    <t>280 מ'</t>
  </si>
  <si>
    <t>460 מ'</t>
  </si>
  <si>
    <t>287 מ'</t>
  </si>
  <si>
    <t>881 מ'</t>
  </si>
  <si>
    <t>DS-2TD2628T-7/QA</t>
  </si>
  <si>
    <t>116 מ'</t>
  </si>
  <si>
    <t>12 מ'</t>
  </si>
  <si>
    <t>404 מ'</t>
  </si>
  <si>
    <t>1,239 מ'</t>
  </si>
  <si>
    <t>1,461 מ'</t>
  </si>
  <si>
    <t>4,510 מ'</t>
  </si>
  <si>
    <t>2,941 מ'</t>
  </si>
  <si>
    <t>9,020 מ'</t>
  </si>
  <si>
    <t>10 מ"מ</t>
  </si>
  <si>
    <t>4.8 ~ 153 מ"מ</t>
  </si>
  <si>
    <t>עד 100 מטר</t>
  </si>
  <si>
    <t>417 מ'</t>
  </si>
  <si>
    <t>80 מ'</t>
  </si>
  <si>
    <t>1,278 מ'</t>
  </si>
  <si>
    <t>240 מ'</t>
  </si>
  <si>
    <t>833 מ'</t>
  </si>
  <si>
    <t>166 מ'</t>
  </si>
  <si>
    <t>1,471 מ'</t>
  </si>
  <si>
    <t>עד 800 מ'</t>
  </si>
  <si>
    <t>2,206 מ'</t>
  </si>
  <si>
    <t>6,765 מ'</t>
  </si>
  <si>
    <t>עד 800 מטר</t>
  </si>
  <si>
    <t>700 מ'</t>
  </si>
  <si>
    <t>2,100 מ'</t>
  </si>
  <si>
    <t>4,412 מ'</t>
  </si>
  <si>
    <t>13,529 מ'</t>
  </si>
  <si>
    <t xml:space="preserve"> עד 3,000 מ'</t>
  </si>
  <si>
    <t>5,588 מ'</t>
  </si>
  <si>
    <t>17,137 מ'</t>
  </si>
  <si>
    <t>DS-2TD95C8-190ZK2FL/W</t>
  </si>
  <si>
    <t>38 ~ 190 מ"מ</t>
  </si>
  <si>
    <t>7,917 מ'</t>
  </si>
  <si>
    <t>1,850 מ'</t>
  </si>
  <si>
    <t>24,278 מ'</t>
  </si>
  <si>
    <t>5,650 מ'</t>
  </si>
  <si>
    <t>15,800 מ'</t>
  </si>
  <si>
    <t>12,500 מ'</t>
  </si>
  <si>
    <t>38,333 מ'</t>
  </si>
  <si>
    <t>384 x 288</t>
  </si>
  <si>
    <t>סוללה - עד 7 שעות ללא טעינה</t>
  </si>
  <si>
    <t>HM-TS56-50QGWLVERQ50L</t>
  </si>
  <si>
    <t>סוללה - עד 8 שעות ללא טעינה</t>
  </si>
  <si>
    <t>מחיר שידרוג מדיסק 1TB$</t>
  </si>
  <si>
    <t>מחיר שידרוג מדיסק 2TB$</t>
  </si>
  <si>
    <t>מחיר שידרוג מדיסק 4TB $</t>
  </si>
  <si>
    <t>**************</t>
  </si>
  <si>
    <t>תיאור</t>
  </si>
  <si>
    <t>עוצמה SNR db</t>
  </si>
  <si>
    <t>DS-QAZ1307G1T-E</t>
  </si>
  <si>
    <t>שופר IP חיצוני
תומך HikCentral
HikConnect</t>
  </si>
  <si>
    <t>DS-QAZ1206G1-BE</t>
  </si>
  <si>
    <t xml:space="preserve">100 db </t>
  </si>
  <si>
    <t>DS-QAZ0206G1-S</t>
  </si>
  <si>
    <t>DS-QAZ1110G1-B</t>
  </si>
  <si>
    <t xml:space="preserve">98 db </t>
  </si>
  <si>
    <t>24 VDC/1.5 A</t>
  </si>
  <si>
    <t>DS-QAZ1430G1</t>
  </si>
  <si>
    <t>DS-QAE0420G1-V</t>
  </si>
  <si>
    <t>רמקול אנלוגי חיצוני</t>
  </si>
  <si>
    <t xml:space="preserve">96 db </t>
  </si>
  <si>
    <t>DS-QAE0A60G1-VB</t>
  </si>
  <si>
    <t>מגבר 2 ערוצים אנלוגי
מקרופון/RCA/BT/USB</t>
  </si>
  <si>
    <t>24 VDC</t>
  </si>
  <si>
    <t>VGA + HDMI</t>
  </si>
  <si>
    <t>DC 12V 2A</t>
  </si>
  <si>
    <t>דק במיוחד, E-LED 1920 X 1080 , 75HZ, זמן תגובה 6.5ms, תומך VESA, בסיס מלבני</t>
  </si>
  <si>
    <t>DS-D5024F2-1P2</t>
  </si>
  <si>
    <t>דק ללא שוליים, E-LED 1920 X 1080 , 100HZ, זמן תגובה 5ms, תומך VESA, בסיס מלבני</t>
  </si>
  <si>
    <t>VGA + HDMI+Audio</t>
  </si>
  <si>
    <t>דק ללא שוליים, E-LED 1920 X 1080 , 100HZ, זמן תגובה 7ms, תומך VESA, בסיס V</t>
  </si>
  <si>
    <t>DS-D5032F3-1POS</t>
  </si>
  <si>
    <t>דק ללא שוליים, D-LED 1920 X 1080 , 75HZ, זמן תגובה 8ms, תומך VESA</t>
  </si>
  <si>
    <t>קטגוריה</t>
  </si>
  <si>
    <t xml:space="preserve">מחיר מתקין בש"ח </t>
  </si>
  <si>
    <t>טכנולוגיה</t>
  </si>
  <si>
    <t>דו כיווני</t>
  </si>
  <si>
    <t>טווח גילוי</t>
  </si>
  <si>
    <t>אנטי מאסקינג</t>
  </si>
  <si>
    <t>התעלמות מחיות</t>
  </si>
  <si>
    <t>חיצוני/פנימי</t>
  </si>
  <si>
    <t>מרחק מקסימאלי מהרכזת (תנאי מעבדה)</t>
  </si>
  <si>
    <t>סוג סוללה</t>
  </si>
  <si>
    <t>כמות סוללות</t>
  </si>
  <si>
    <t>אורך חיי סוללות (נתוני יצרן)</t>
  </si>
  <si>
    <t>מידות (W × H × D)</t>
  </si>
  <si>
    <t>DS-PWA96-M-WB</t>
  </si>
  <si>
    <t>רכזת</t>
  </si>
  <si>
    <t>RADIO FREQUENCY</t>
  </si>
  <si>
    <t>פנימי</t>
  </si>
  <si>
    <t>LI</t>
  </si>
  <si>
    <t>כולל סוללת גיבוי</t>
  </si>
  <si>
    <t>170 × 170 × 38.6 mm</t>
  </si>
  <si>
    <t>DS-PK1-E-WB</t>
  </si>
  <si>
    <t xml:space="preserve">קודן </t>
  </si>
  <si>
    <t>לחיצה אחת לאזעקת אש, מצוקה אישית ומצוקה רפואית</t>
  </si>
  <si>
    <t>900 מ'</t>
  </si>
  <si>
    <t>AA</t>
  </si>
  <si>
    <t>שנתיים</t>
  </si>
  <si>
    <t>140 x 86 x 22 mm</t>
  </si>
  <si>
    <t>DS-PR1-WB</t>
  </si>
  <si>
    <t>מגדיל טווח</t>
  </si>
  <si>
    <t>איתור וחיבור של עד 8 גלאי</t>
  </si>
  <si>
    <t>כולל סוללת גיבוי שמספיקה עד 35 שעות</t>
  </si>
  <si>
    <t>800 מ'</t>
  </si>
  <si>
    <t>Built in</t>
  </si>
  <si>
    <t>150  ×150  × 25 mm</t>
  </si>
  <si>
    <t>DS-PKF1-WB</t>
  </si>
  <si>
    <t xml:space="preserve">שלט </t>
  </si>
  <si>
    <t>דריכה וניטרול אלחוטיים, קומפקטי, 6 כפתורי תריגר + שליטה בבקר אוטומציה</t>
  </si>
  <si>
    <t>500 מ'</t>
  </si>
  <si>
    <t>CR2032</t>
  </si>
  <si>
    <t>3 שנים</t>
  </si>
  <si>
    <t>35.2 x 63.2 x 11.3 mm</t>
  </si>
  <si>
    <t>DS-PS1-I-WB-Red</t>
  </si>
  <si>
    <t>סירנה פנימית</t>
  </si>
  <si>
    <t>90 to 110 dB</t>
  </si>
  <si>
    <t>CR123A</t>
  </si>
  <si>
    <t>88 × 88 × 32 mm</t>
  </si>
  <si>
    <t>DS-PS1-E-WB-red</t>
  </si>
  <si>
    <t>סירנה חיצונית</t>
  </si>
  <si>
    <t>חיצוני</t>
  </si>
  <si>
    <t>110 dB , IP65</t>
  </si>
  <si>
    <t>190 × 200 × 47. 3 mm</t>
  </si>
  <si>
    <t>DS-PDMCS-EG2-WB</t>
  </si>
  <si>
    <t>גלאי מגנט</t>
  </si>
  <si>
    <t>52 ממ</t>
  </si>
  <si>
    <t>תדר מקפץ נגד שיבוש לשידור אמין + עמידות בפני מזג אוויר,</t>
  </si>
  <si>
    <t>1000 מ'</t>
  </si>
  <si>
    <t>CR2450</t>
  </si>
  <si>
    <t>29 × 69 × 10mm &amp; 14 × 69 × 10mm</t>
  </si>
  <si>
    <t>DS-PDMCX-E-WB(O-STD)</t>
  </si>
  <si>
    <t>גלאי מגנט-חיצוני</t>
  </si>
  <si>
    <t>חיצוני IP 66</t>
  </si>
  <si>
    <t>40.5mm × 146mm × 40.9mm &amp;30.5mm × 146mm × 40.9mm</t>
  </si>
  <si>
    <t>גלאי נפח ותנועה</t>
  </si>
  <si>
    <t>PIR</t>
  </si>
  <si>
    <t>עד 30 ק"ג</t>
  </si>
  <si>
    <t>1200 מ'</t>
  </si>
  <si>
    <t>5 שנים </t>
  </si>
  <si>
    <t>65.5 × 103 × 48.5mm</t>
  </si>
  <si>
    <t>DS-PDPG12P-EG2-WB</t>
  </si>
  <si>
    <t>גלאי נפח ותנועה משולב עם חיישן אקוסטי</t>
  </si>
  <si>
    <t>אינפרא-אדום פסיבי; חיישן אקוסטי</t>
  </si>
  <si>
    <t>זיהוי שבירת חלון עד 8 מ' ועד 120 מעלות</t>
  </si>
  <si>
    <t>4 שנים</t>
  </si>
  <si>
    <t xml:space="preserve">65.5 ×103 ×48.5mm </t>
  </si>
  <si>
    <t>DS-PDD12P-EG2-WB</t>
  </si>
  <si>
    <t>גלאי נפח ותנועה משולב 2 טכנולוגיות</t>
  </si>
  <si>
    <t>PIR + Microwave 24GHz</t>
  </si>
  <si>
    <t>משולב PIR+microwave (דילוג בין תדרים 24.15-24-25)</t>
  </si>
  <si>
    <t>5 שנים</t>
  </si>
  <si>
    <t>65.5 × 103 × 48.5 mm</t>
  </si>
  <si>
    <t>DS-PDPC12P-EG2-WB</t>
  </si>
  <si>
    <t>גלאי נפח ותנועה משולב + מצלמה מובנת</t>
  </si>
  <si>
    <t>PIR + Video Varification</t>
  </si>
  <si>
    <t>כולל מצלמה , צילום יום וצילום לילה</t>
  </si>
  <si>
    <t>6 שנים</t>
  </si>
  <si>
    <t>72.2 × 120.5 × 56.7mm</t>
  </si>
  <si>
    <t>DS-PDC10DM-EG2-WB</t>
  </si>
  <si>
    <t>גלאי וילון משולב 2 טכנולוגיות</t>
  </si>
  <si>
    <t>10 מ' על קיר , 5 מ' על תקרה</t>
  </si>
  <si>
    <t>עד 12 ק"ג (בהתקנת קיר בלבד)</t>
  </si>
  <si>
    <t>חיצוני ופנימי</t>
  </si>
  <si>
    <t>ניתן להגדיר כיוון להתרעה משמאל לימין או מימין לשמאל</t>
  </si>
  <si>
    <t>DS-PDTT15AM-LM-WB</t>
  </si>
  <si>
    <t>גלאי נפח חיצוני משולב 3 טכנולוגיות</t>
  </si>
  <si>
    <t>2 PIR+ Microwave</t>
  </si>
  <si>
    <t>עד 40 ק"ג</t>
  </si>
  <si>
    <t>קיימת אופציה להוספת מצלמה על הגלאי וכיוונים פנימיים</t>
  </si>
  <si>
    <t>75 x 202 x 73mm</t>
  </si>
  <si>
    <t>DS-PDCM15PF-IR</t>
  </si>
  <si>
    <t>מצלמת גלאי נפח חיצוני משולב 3 טכנולוגיות</t>
  </si>
  <si>
    <t xml:space="preserve">IP66 </t>
  </si>
  <si>
    <t xml:space="preserve">כיסוי מתכוונן על מנת להתאים לגלאי הראשי הכוללת אינפרא אדום </t>
  </si>
  <si>
    <t>74.1mm x 72.35mm x 53mm</t>
  </si>
  <si>
    <t>DS-PDSMK-S-WB</t>
  </si>
  <si>
    <t>גלאי עשן</t>
  </si>
  <si>
    <t>חיישן פוטואלקטרי</t>
  </si>
  <si>
    <t>CR17450</t>
  </si>
  <si>
    <t>10 שנים (לא ניתנת להחלפה)</t>
  </si>
  <si>
    <t>φ102 × 35 mm</t>
  </si>
  <si>
    <t>DS-PDWL-E-WB</t>
  </si>
  <si>
    <t>גלאי הצפה</t>
  </si>
  <si>
    <t>חיישן 3 מ' כבל כלול בפנים</t>
  </si>
  <si>
    <t>62.4 × 62.4 × 14.6mm</t>
  </si>
  <si>
    <t>DS-PDEBP1-EG2-WB</t>
  </si>
  <si>
    <t>לחצן מצוקה נייד</t>
  </si>
  <si>
    <t>CR2035</t>
  </si>
  <si>
    <t>φ38 × 12 mm</t>
  </si>
  <si>
    <t>DS-PDEB1-EG2-WB</t>
  </si>
  <si>
    <t>לחצן מצוקה קיר/שולחן</t>
  </si>
  <si>
    <t>63.8mm×63.8mm×18.4mm</t>
  </si>
  <si>
    <t>DS-PDB-IN-Wristband</t>
  </si>
  <si>
    <t>רצועת שעון ללחצן מצוקה</t>
  </si>
  <si>
    <t>ידידותי לעור אדם</t>
  </si>
  <si>
    <t>38 × 255 × 12 mm</t>
  </si>
  <si>
    <t>DS-PM1-O1H-WB</t>
  </si>
  <si>
    <t>מתג  AC</t>
  </si>
  <si>
    <t>100-240 V 13A</t>
  </si>
  <si>
    <t>100 to 240VAC, Max.13A</t>
  </si>
  <si>
    <t>38 x 25 x 18 mm</t>
  </si>
  <si>
    <t>DS-PM1-O1L-WB</t>
  </si>
  <si>
    <t>מתג DC</t>
  </si>
  <si>
    <t>1-30 V 5A</t>
  </si>
  <si>
    <t>1 to 36VDC, Max.5A</t>
  </si>
  <si>
    <t>DS-PDB-IN-Ceilingbrack</t>
  </si>
  <si>
    <t>זרוע תקרה לגלאי</t>
  </si>
  <si>
    <t>41 x 46 x 32 mm</t>
  </si>
  <si>
    <t>DS-PDB-IN-Wallbracket</t>
  </si>
  <si>
    <t>זרוע קיר לגלאי</t>
  </si>
  <si>
    <t>38 x 51 x 31.5 mm</t>
  </si>
  <si>
    <t>DS-PHA64-LP</t>
  </si>
  <si>
    <t>אזעקה היברידית, רכזת 8 אזורים (אפשרות להרחבה למקס' 64)</t>
  </si>
  <si>
    <t>100-240 V 2A</t>
  </si>
  <si>
    <t xml:space="preserve">פרוטוקול תקשורת:  LAN, PSTN, GPRS, Wi-Fi or 3G/4G
התרעות דחיפה ב-SMS </t>
  </si>
  <si>
    <t>261 mm × 199 mm × 86.4 mm</t>
  </si>
  <si>
    <t>DS-PHA48-EP</t>
  </si>
  <si>
    <t>אזעקה היברידית, רכזת 8 אזורים (אפשרות להרחבה למקס' 48)</t>
  </si>
  <si>
    <t xml:space="preserve">פרוטוקול תקשורת:  LAN, PSTN, GPRS or 3G/4G
התרעות דחיפה ב-SMS </t>
  </si>
  <si>
    <t>DS-PM1-RT-HWB(O-STD)</t>
  </si>
  <si>
    <t>אזעקה היברידית, מרחיב אזורים אלחוטי תומך 32 גלאים</t>
  </si>
  <si>
    <t>12 VDC</t>
  </si>
  <si>
    <t>1,300M</t>
  </si>
  <si>
    <t>1,300 מ'</t>
  </si>
  <si>
    <t>110 mm × 155 mm × 32 mm</t>
  </si>
  <si>
    <t>DS-PM1-I8O2-H</t>
  </si>
  <si>
    <t>אזעקה היברידית, מרחיב 8 אזורים קווי</t>
  </si>
  <si>
    <t>אזעקה היברידית, מרחיב אזורים אלחוטי תומך 8 גלאים</t>
  </si>
  <si>
    <t>DS-PK1-LRT-HWB</t>
  </si>
  <si>
    <t>אזעקה היברידית, לוח מקשים + מסך LCD</t>
  </si>
  <si>
    <t>צג LCD 
תומך הפעלה בלחיצה אחת
מצבים: אש/חרום/רפואי
2 כניסות אזעקה, יציאה 1
עד 64 KeyFobs</t>
  </si>
  <si>
    <t>150mmx115mmx28mm</t>
  </si>
  <si>
    <t>DS-PM2-G</t>
  </si>
  <si>
    <t>מודול אזעקה היברידית, חייגן סלולארי GPRS</t>
  </si>
  <si>
    <t>DS-PM2-S(EU)</t>
  </si>
  <si>
    <t>מודול אזעקה היברידית, חייגן סלולארי 3G/4G</t>
  </si>
  <si>
    <t>DS-PM2-P</t>
  </si>
  <si>
    <t>DS-PDP18-EG2</t>
  </si>
  <si>
    <t>אזעקה היברידית, גלאי נפח עד 18מ' PIR</t>
  </si>
  <si>
    <t>18M</t>
  </si>
  <si>
    <t xml:space="preserve">עד 10 ק"ג </t>
  </si>
  <si>
    <t>3 מצבי רגישות: גבוהה/ בינוני / נמוך
עמידות לחיות עד כ-10KG</t>
  </si>
  <si>
    <t>65.4mm x 86.8mm x 45.5mm</t>
  </si>
  <si>
    <t>DS-PDD15AM-EG2</t>
  </si>
  <si>
    <t>אזעקה היברידית, גלאי נפח עד 15מ', 2 טכנולוגיות, אנטי מאסק</t>
  </si>
  <si>
    <t>15M</t>
  </si>
  <si>
    <t>65.7 mm  × 103.8 mm × 45.5 mm</t>
  </si>
  <si>
    <t>DS-PDPG12P-EG2</t>
  </si>
  <si>
    <t>אזעקה היברידית, גלאי נפח עד 12מ' שבירת חלון 8מ,חיות עד30ק"ג</t>
  </si>
  <si>
    <t>12M</t>
  </si>
  <si>
    <t>זיהוי שבירת חלון
עמידות לחיות עד כ-30KG</t>
  </si>
  <si>
    <t>65.5mm×103mm×48.5mm</t>
  </si>
  <si>
    <t>DS-PDD12P-EG2</t>
  </si>
  <si>
    <t>אזעקה היברידית, גלאי נפח עד 12מ' 2 טכנולוגיות,חיות עד 30ק"ג</t>
  </si>
  <si>
    <t>DS-PDD12-EG2</t>
  </si>
  <si>
    <t>אזעקה היברידית, גלאי נפח עד 12מ' 2 טכנולוגיות,חיות עד 10ק"ג</t>
  </si>
  <si>
    <t>65.7 mm × 103.8 mm × 45.5 mm</t>
  </si>
  <si>
    <t>DS-PDPC12P-EG2</t>
  </si>
  <si>
    <t>אזעקה היברידית, גלאי נפח עד 12מ' + מצלמה, חיות עד 30ק"ג</t>
  </si>
  <si>
    <t>73mm × 130.5mm × 56.7mm</t>
  </si>
  <si>
    <t>DS-PDTT15AM-LM</t>
  </si>
  <si>
    <t>אזעקה היברידית, גלאי חיצוני עד 15מ', 3 טכנולוגיות,אנטי מאסק</t>
  </si>
  <si>
    <t>75mm × 202mm × 73mm</t>
  </si>
  <si>
    <t>DS-PS1-B</t>
  </si>
  <si>
    <t>אזעקה היברידית , סירנה חיצונית אור כחול IP54 105dB</t>
  </si>
  <si>
    <t>105dB/30cm</t>
  </si>
  <si>
    <t>140*134*33mm</t>
  </si>
  <si>
    <t>DS-PS1-R</t>
  </si>
  <si>
    <t>DS-PDCL12-EG2</t>
  </si>
  <si>
    <t xml:space="preserve"> גלאי תקרתי פנימי 12 מטר</t>
  </si>
  <si>
    <t>pir</t>
  </si>
  <si>
    <t>******</t>
  </si>
  <si>
    <t>גובה התקנה 2.4-4 מטר</t>
  </si>
  <si>
    <t>φ101.2 mm x 32.9 mm</t>
  </si>
  <si>
    <t>DS-PDC15-EG2</t>
  </si>
  <si>
    <t>גלאי נפח 15 מטר</t>
  </si>
  <si>
    <t>גובה התקנה 2.4-3.6 מטר</t>
  </si>
  <si>
    <t>65.4 mm x 86.8 mm x 45.5 mm</t>
  </si>
  <si>
    <t>DS-PDCL12DT-EG2</t>
  </si>
  <si>
    <t>גלאי תקרתי פנימי 12 מטר+מיקרו</t>
  </si>
  <si>
    <t>pir+micro</t>
  </si>
  <si>
    <t>φ120 mm x 33.2 mm</t>
  </si>
  <si>
    <t>DS-PDC10DM-VG3</t>
  </si>
  <si>
    <t xml:space="preserve"> גלאי וילון אנטי מסק 10 מטר</t>
  </si>
  <si>
    <t>29.2mm × 134.4mm × 39.5mm</t>
  </si>
  <si>
    <t>DS-PDB-IN-Universalbra</t>
  </si>
  <si>
    <t xml:space="preserve"> זרוע אוניברסלית לגלאי נפח פנימי</t>
  </si>
  <si>
    <t>זרוע לגלאי נפח</t>
  </si>
  <si>
    <t>DS-PDSKM-VG3</t>
  </si>
  <si>
    <t xml:space="preserve"> גלאי ססמי</t>
  </si>
  <si>
    <t>זעזועים</t>
  </si>
  <si>
    <t>5 מטר</t>
  </si>
  <si>
    <t>רדיוס גילוי 5 מטר</t>
  </si>
  <si>
    <t>60mm×80mm×19.5mm</t>
  </si>
  <si>
    <t>DS-PDSK-P</t>
  </si>
  <si>
    <t xml:space="preserve"> גלאי זעזועים</t>
  </si>
  <si>
    <t>2.5 מטר</t>
  </si>
  <si>
    <t>רדיוס גילוי 2.5 מטר</t>
  </si>
  <si>
    <t>30 mm x 108 mm x 22 mm</t>
  </si>
  <si>
    <t>DS-PDBGTS</t>
  </si>
  <si>
    <t xml:space="preserve"> TESTER לשבירת חלון</t>
  </si>
  <si>
    <t>עד 100DB ממרחק מטר</t>
  </si>
  <si>
    <t>90.1 mm ×203.6 mm × 49 mm</t>
  </si>
  <si>
    <t>DS-PM1-O4L-H</t>
  </si>
  <si>
    <t>אזעקה היברידית , מתג 4 מגעים יבשים DC תומך 6-30V עד 5A</t>
  </si>
  <si>
    <t>Speed-X טכנולוגיית</t>
  </si>
  <si>
    <t>110 mm × 155 mm × 32.5 mm</t>
  </si>
  <si>
    <t>DS-PM1-O4H-H</t>
  </si>
  <si>
    <t>אזעקה היברידית , מתג 4 מגעים יבשים AC תומך 100-240V עד 16A</t>
  </si>
  <si>
    <t>DS-PD1-MC-WS</t>
  </si>
  <si>
    <t>אזעקה היברידית , מגנט לדלת עץ (קל)</t>
  </si>
  <si>
    <t>≤500 mA</t>
  </si>
  <si>
    <t>63.5mm x 12.5mm x 15.7mm</t>
  </si>
  <si>
    <t>DS-PD1-MC-MS</t>
  </si>
  <si>
    <t>אזעקה היברידית , מגנט לדלת מתכת (חצי כבד)</t>
  </si>
  <si>
    <t>50mm x 18mm x 10mm</t>
  </si>
  <si>
    <t>DS-PD1-MC-RS</t>
  </si>
  <si>
    <t>אזעקה היברידית , מגנט לדלת הזזה (חצי כבד)</t>
  </si>
  <si>
    <t>108mm x 40mm x 8mm</t>
  </si>
  <si>
    <t>DS-PD1-EB-PF</t>
  </si>
  <si>
    <t>אזעקה היברידית , לחצן מצוקה (מתחת לשולחן)</t>
  </si>
  <si>
    <t>333 mm × 88 mm × 145mm</t>
  </si>
  <si>
    <t>DS-PD1-EB</t>
  </si>
  <si>
    <t>אזעקה היברידית , לחצן מצוקה</t>
  </si>
  <si>
    <t>250 VDC/300mA</t>
  </si>
  <si>
    <t>49.5 mm × 53.5 mm × 32.5 mm</t>
  </si>
  <si>
    <t>DS-PDBG8-EG2</t>
  </si>
  <si>
    <t>אזעקה היברידית , גלאי שבירת חלון</t>
  </si>
  <si>
    <t>38.8 mm × 107 mm × 22.5 mm</t>
  </si>
  <si>
    <t>DS-PDC5NC-EG2</t>
  </si>
  <si>
    <t>גלאי וילון זעיר, התקנה תקרתית</t>
  </si>
  <si>
    <t>תקרתי</t>
  </si>
  <si>
    <t>29.7mm × 78.1mm × 24.8mm</t>
  </si>
  <si>
    <t>מק"ט</t>
  </si>
  <si>
    <t>תאור מורחב</t>
  </si>
  <si>
    <t>ברקוד</t>
  </si>
  <si>
    <t>מחירון מתקין</t>
  </si>
  <si>
    <t>VSS</t>
  </si>
  <si>
    <t>HCP-Unified-Global/12</t>
  </si>
  <si>
    <t>חבילת בסיס הכוללת 12 ערוצי וידיאו רגילים+8דלתות+4פנל אינטרקום+32 גלאי אזעקה</t>
  </si>
  <si>
    <r>
      <rPr>
        <b/>
        <sz val="11"/>
        <color theme="1"/>
        <rFont val="Arial"/>
        <family val="2"/>
        <scheme val="minor"/>
      </rPr>
      <t>Video Surveillance Base package--Promotional Pack
Warranty：3years SUP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Supported：</t>
    </r>
    <r>
      <rPr>
        <sz val="11"/>
        <color theme="1"/>
        <rFont val="Arial"/>
        <family val="2"/>
        <scheme val="minor"/>
      </rPr>
      <t>12 cameras ,8 doors manageable,4 intercom indoor stations,HikCentral-P-Temp&amp;Mask-Module, 32 alarm inputs manageable
Others：64 storage server,open API supported，health monitoring supported，GIS supported，evidence supported，Temperature &amp; Mask Management；</t>
    </r>
  </si>
  <si>
    <t>HCP-VSS-Base/300Ch</t>
  </si>
  <si>
    <t>חבילת בסיס הכוללת 300 ערוצי וידיאו רגילים</t>
  </si>
  <si>
    <r>
      <rPr>
        <b/>
        <sz val="11"/>
        <color theme="1"/>
        <rFont val="Arial"/>
        <family val="2"/>
        <scheme val="minor"/>
      </rPr>
      <t xml:space="preserve">Video Surveillance Base package 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Warranty</t>
    </r>
    <r>
      <rPr>
        <sz val="11"/>
        <color theme="1"/>
        <rFont val="Arial"/>
        <family val="2"/>
        <scheme val="minor"/>
      </rPr>
      <t xml:space="preserve">：3years SUP
</t>
    </r>
    <r>
      <rPr>
        <b/>
        <sz val="11"/>
        <color theme="1"/>
        <rFont val="Arial"/>
        <family val="2"/>
        <scheme val="minor"/>
      </rPr>
      <t>Supported</t>
    </r>
    <r>
      <rPr>
        <sz val="11"/>
        <color theme="1"/>
        <rFont val="Arial"/>
        <family val="2"/>
        <scheme val="minor"/>
      </rPr>
      <t>:
-Alarm System:Alarm Management supported;
-Video Surveillance: 300  Channel Video Management，monitoring supported，visual tracking supported，
-Others：64 storage server,open API supported，health monitoring supported，GIS supported，evidence supported；
Additional：none.</t>
    </r>
  </si>
  <si>
    <t>HCP-VSS-1Ch</t>
  </si>
  <si>
    <t>רישיון לערוץ 1 מצלמה - HikCentral Pro</t>
  </si>
  <si>
    <t>Add 1 camera to Base package</t>
  </si>
  <si>
    <t>VSS Add-ons</t>
  </si>
  <si>
    <t>HCP-FacialReco-1Ch</t>
  </si>
  <si>
    <t>רישיון לערוץ 1 זיהוי פנים - HikCentral Pro</t>
  </si>
  <si>
    <r>
      <rPr>
        <b/>
        <sz val="11"/>
        <color theme="1"/>
        <rFont val="Arial"/>
        <family val="2"/>
        <scheme val="minor"/>
      </rPr>
      <t>Facial Recognition Camera Expansion package</t>
    </r>
    <r>
      <rPr>
        <sz val="11"/>
        <color theme="1"/>
        <rFont val="Arial"/>
        <family val="2"/>
        <scheme val="minor"/>
      </rPr>
      <t xml:space="preserve">-including all functions of facial identification module and 1 facial recognition camera manageable.
</t>
    </r>
    <r>
      <rPr>
        <b/>
        <sz val="11"/>
        <color theme="1"/>
        <rFont val="Arial"/>
        <family val="2"/>
        <scheme val="minor"/>
      </rPr>
      <t>Prerequisite:</t>
    </r>
    <r>
      <rPr>
        <sz val="11"/>
        <color theme="1"/>
        <rFont val="Arial"/>
        <family val="2"/>
        <scheme val="minor"/>
      </rPr>
      <t xml:space="preserve">Video Surveillance Base package
</t>
    </r>
    <r>
      <rPr>
        <b/>
        <sz val="11"/>
        <color theme="1"/>
        <rFont val="Arial"/>
        <family val="2"/>
        <scheme val="minor"/>
      </rPr>
      <t>Supported:</t>
    </r>
    <r>
      <rPr>
        <sz val="11"/>
        <color theme="1"/>
        <rFont val="Arial"/>
        <family val="2"/>
        <scheme val="minor"/>
      </rPr>
      <t>Person/ Person group management , Facial recognition monitoring and operation, Person name/picture search across multiple cameras, Person face matched/mismatched alarm, etc.</t>
    </r>
  </si>
  <si>
    <t>HCP-PeopleCounting-Mod</t>
  </si>
  <si>
    <t>רישיון למודול ספירת קהל - HikCentral Pro</t>
  </si>
  <si>
    <r>
      <rPr>
        <b/>
        <sz val="11"/>
        <color theme="1"/>
        <rFont val="Arial"/>
        <family val="2"/>
        <scheme val="minor"/>
      </rPr>
      <t>People counting  Report Module Expansion package</t>
    </r>
    <r>
      <rPr>
        <sz val="11"/>
        <color theme="1"/>
        <rFont val="Arial"/>
        <family val="2"/>
        <scheme val="minor"/>
      </rPr>
      <t xml:space="preserve"> - including  all fundamental report features without resource limitation.
</t>
    </r>
    <r>
      <rPr>
        <b/>
        <sz val="11"/>
        <color theme="1"/>
        <rFont val="Arial"/>
        <family val="2"/>
        <scheme val="minor"/>
      </rPr>
      <t>Prerequisite:</t>
    </r>
    <r>
      <rPr>
        <sz val="11"/>
        <color theme="1"/>
        <rFont val="Arial"/>
        <family val="2"/>
        <scheme val="minor"/>
      </rPr>
      <t xml:space="preserve">Video Surveillance Base package
</t>
    </r>
    <r>
      <rPr>
        <b/>
        <sz val="11"/>
        <color theme="1"/>
        <rFont val="Arial"/>
        <family val="2"/>
        <scheme val="minor"/>
      </rPr>
      <t>Supported:</t>
    </r>
    <r>
      <rPr>
        <sz val="11"/>
        <color theme="1"/>
        <rFont val="Arial"/>
        <family val="2"/>
        <scheme val="minor"/>
      </rPr>
      <t xml:space="preserve"> Exited/Entered/Entered and Exited Data, Remote Sites Data, Comparision Data between Regions</t>
    </r>
  </si>
  <si>
    <t>VSS Vehicles</t>
  </si>
  <si>
    <t>HCP-ANPR-1Ch</t>
  </si>
  <si>
    <t>רישיון לערוץ HikCentral Pro - LPR 1</t>
  </si>
  <si>
    <r>
      <rPr>
        <b/>
        <sz val="11"/>
        <color theme="1"/>
        <rFont val="Arial"/>
        <family val="2"/>
        <scheme val="minor"/>
      </rPr>
      <t>Automatic Number Plate Reognition Camera Expansion package</t>
    </r>
    <r>
      <rPr>
        <sz val="11"/>
        <color theme="1"/>
        <rFont val="Arial"/>
        <family val="2"/>
        <scheme val="minor"/>
      </rPr>
      <t xml:space="preserve">- including all functions of ANPR module and 1 ANPR camera manageble.
</t>
    </r>
    <r>
      <rPr>
        <b/>
        <sz val="11"/>
        <color theme="1"/>
        <rFont val="Arial"/>
        <family val="2"/>
        <scheme val="minor"/>
      </rPr>
      <t>Prerequisite</t>
    </r>
    <r>
      <rPr>
        <sz val="11"/>
        <color theme="1"/>
        <rFont val="Arial"/>
        <family val="2"/>
        <scheme val="minor"/>
      </rPr>
      <t xml:space="preserve">：Any kind of Base package
</t>
    </r>
    <r>
      <rPr>
        <b/>
        <sz val="11"/>
        <color theme="1"/>
        <rFont val="Arial"/>
        <family val="2"/>
        <scheme val="minor"/>
      </rPr>
      <t>Supported:</t>
    </r>
    <r>
      <rPr>
        <sz val="11"/>
        <color theme="1"/>
        <rFont val="Arial"/>
        <family val="2"/>
        <scheme val="minor"/>
      </rPr>
      <t>LPR monitoring and operation, Vehicle list management, History recognized license plate search, License plate matched/mismatched alarm, etc.</t>
    </r>
  </si>
  <si>
    <t>HCP-EntranceExit-Modul</t>
  </si>
  <si>
    <t>רישיון לניהול חניון כולל 2 נתיבים HikCentral-Pro</t>
  </si>
  <si>
    <r>
      <rPr>
        <b/>
        <sz val="11"/>
        <rFont val="Arial"/>
        <family val="2"/>
        <scheme val="minor"/>
      </rPr>
      <t>Entrance&amp;Exit Module Expansion package</t>
    </r>
    <r>
      <rPr>
        <sz val="11"/>
        <rFont val="Arial"/>
        <family val="2"/>
        <scheme val="minor"/>
      </rPr>
      <t xml:space="preserve">- including all functions of Entrance&amp;Exit module
</t>
    </r>
    <r>
      <rPr>
        <b/>
        <sz val="11"/>
        <rFont val="Arial"/>
        <family val="2"/>
        <scheme val="minor"/>
      </rPr>
      <t>Prerequisite:</t>
    </r>
    <r>
      <rPr>
        <sz val="11"/>
        <rFont val="Arial"/>
        <family val="2"/>
        <scheme val="minor"/>
      </rPr>
      <t xml:space="preserve">Video Surveillance Base package
</t>
    </r>
    <r>
      <rPr>
        <b/>
        <sz val="11"/>
        <rFont val="Arial"/>
        <family val="2"/>
        <scheme val="minor"/>
      </rPr>
      <t>Supported</t>
    </r>
    <r>
      <rPr>
        <sz val="11"/>
        <rFont val="Arial"/>
        <family val="2"/>
        <scheme val="minor"/>
      </rPr>
      <t>: 2 Lanes including 2 ANPR camera manageable,Entrance&amp;Exit rule management, Entrance&amp;Exit monitoring and operation, Vehicle list management, License plate matched/mismatched alarm,etc.</t>
    </r>
  </si>
  <si>
    <t>HCP-Lane-1Unit</t>
  </si>
  <si>
    <t>רישיון לנתיב נוסף בחניון, כולל מצלמה Hikcentral Pro - ANPR</t>
  </si>
  <si>
    <r>
      <rPr>
        <b/>
        <sz val="11"/>
        <rFont val="Arial"/>
        <family val="2"/>
        <scheme val="minor"/>
      </rPr>
      <t>Lane Expansion Package</t>
    </r>
    <r>
      <rPr>
        <sz val="11"/>
        <rFont val="Arial"/>
        <family val="2"/>
        <scheme val="minor"/>
      </rPr>
      <t xml:space="preserve">
</t>
    </r>
    <r>
      <rPr>
        <b/>
        <sz val="11"/>
        <rFont val="Arial"/>
        <family val="2"/>
        <scheme val="minor"/>
      </rPr>
      <t>Prerequisite</t>
    </r>
    <r>
      <rPr>
        <sz val="11"/>
        <rFont val="Arial"/>
        <family val="2"/>
        <scheme val="minor"/>
      </rPr>
      <t xml:space="preserve">: Entrance &amp; Exit Module Expansion Package
</t>
    </r>
    <r>
      <rPr>
        <b/>
        <sz val="11"/>
        <rFont val="Arial"/>
        <family val="2"/>
        <scheme val="minor"/>
      </rPr>
      <t>Supported</t>
    </r>
    <r>
      <rPr>
        <sz val="11"/>
        <rFont val="Arial"/>
        <family val="2"/>
        <scheme val="minor"/>
      </rPr>
      <t xml:space="preserve">: 
-Video Surveillance: 1 ANPR camera manageable; 
-Parking Lane: 1 lane manageable; 
-Entrance and Exit Station: 1 station managable. 
Additional： Up to 40 lanes and 40 stations managable by each HikCentral Professional server. </t>
    </r>
  </si>
  <si>
    <t>HCP-ParkingSpace-1Unit</t>
  </si>
  <si>
    <t>רישיון למקום חנייה 1 בתוך חניון HikCentral-Pro</t>
  </si>
  <si>
    <r>
      <rPr>
        <b/>
        <sz val="11"/>
        <rFont val="Arial"/>
        <family val="2"/>
        <scheme val="minor"/>
      </rPr>
      <t>Parking Space Expansion Package</t>
    </r>
    <r>
      <rPr>
        <sz val="11"/>
        <rFont val="Arial"/>
        <family val="2"/>
        <scheme val="minor"/>
      </rPr>
      <t xml:space="preserve">
</t>
    </r>
    <r>
      <rPr>
        <b/>
        <sz val="11"/>
        <rFont val="Arial"/>
        <family val="2"/>
        <scheme val="minor"/>
      </rPr>
      <t>Prerequisite</t>
    </r>
    <r>
      <rPr>
        <sz val="11"/>
        <rFont val="Arial"/>
        <family val="2"/>
        <scheme val="minor"/>
      </rPr>
      <t>:</t>
    </r>
    <r>
      <rPr>
        <sz val="11"/>
        <color theme="1"/>
        <rFont val="Arial"/>
        <family val="2"/>
        <scheme val="minor"/>
      </rPr>
      <t xml:space="preserve"> Entrance &amp; Exit Module Expansion Package</t>
    </r>
    <r>
      <rPr>
        <b/>
        <sz val="11"/>
        <color theme="1"/>
        <rFont val="Arial"/>
        <family val="2"/>
        <scheme val="minor"/>
      </rPr>
      <t xml:space="preserve">
Supported: 
</t>
    </r>
    <r>
      <rPr>
        <sz val="11"/>
        <color theme="1"/>
        <rFont val="Arial"/>
        <family val="2"/>
        <scheme val="minor"/>
      </rPr>
      <t>-Parking Lot: 1 parking space manageable;</t>
    </r>
    <r>
      <rPr>
        <b/>
        <sz val="11"/>
        <color theme="1"/>
        <rFont val="Arial"/>
        <family val="2"/>
        <scheme val="minor"/>
      </rPr>
      <t xml:space="preserve">
Additional：</t>
    </r>
    <r>
      <rPr>
        <sz val="11"/>
        <color theme="1"/>
        <rFont val="Arial"/>
        <family val="2"/>
        <scheme val="minor"/>
      </rPr>
      <t xml:space="preserve">Up to 3000 parking spaces managable by each HikCentral Professional server. </t>
    </r>
  </si>
  <si>
    <t>HCP-VehicleInquiry-1Un</t>
  </si>
  <si>
    <t>רישיון לתחנת מידע 1 לחיפוש חנייה בתוך חניון HikCentral-Pro</t>
  </si>
  <si>
    <r>
      <rPr>
        <b/>
        <sz val="11"/>
        <rFont val="Arial"/>
        <family val="2"/>
        <scheme val="minor"/>
      </rPr>
      <t>Vehicle Inquiry Terminal Expansion Package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Prerequisite</t>
    </r>
    <r>
      <rPr>
        <sz val="11"/>
        <color theme="1"/>
        <rFont val="Arial"/>
        <family val="2"/>
        <scheme val="minor"/>
      </rPr>
      <t xml:space="preserve">: Entrance &amp; Exit Module Expansion Package.
</t>
    </r>
    <r>
      <rPr>
        <b/>
        <sz val="11"/>
        <color theme="1"/>
        <rFont val="Arial"/>
        <family val="2"/>
        <scheme val="minor"/>
      </rPr>
      <t xml:space="preserve">Supported: </t>
    </r>
    <r>
      <rPr>
        <sz val="11"/>
        <color theme="1"/>
        <rFont val="Arial"/>
        <family val="2"/>
        <scheme val="minor"/>
      </rPr>
      <t xml:space="preserve">
-Parking Lot: 1 Vehicle Inquiry Terminal manageable.
</t>
    </r>
    <r>
      <rPr>
        <b/>
        <sz val="11"/>
        <color theme="1"/>
        <rFont val="Arial"/>
        <family val="2"/>
        <scheme val="minor"/>
      </rPr>
      <t xml:space="preserve">Additional: </t>
    </r>
    <r>
      <rPr>
        <sz val="11"/>
        <color theme="1"/>
        <rFont val="Arial"/>
        <family val="2"/>
        <scheme val="minor"/>
      </rPr>
      <t>Up to 16 Vehicle Inquiry Terminal devices managable by each HikCentral Professional server.</t>
    </r>
  </si>
  <si>
    <t>401000507</t>
  </si>
  <si>
    <t>Access Control &amp; Intercom:</t>
  </si>
  <si>
    <t>HCP-ACS-1Door</t>
  </si>
  <si>
    <t>רישיון לדלת 1 לבקרת כניסה/אינטרקום - HikCentral Pro</t>
  </si>
  <si>
    <r>
      <rPr>
        <b/>
        <sz val="11"/>
        <color theme="1"/>
        <rFont val="Arial"/>
        <family val="2"/>
        <scheme val="minor"/>
      </rPr>
      <t>Door Expansion package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Prerequisite:</t>
    </r>
    <r>
      <rPr>
        <sz val="11"/>
        <color theme="1"/>
        <rFont val="Arial"/>
        <family val="2"/>
        <scheme val="minor"/>
      </rPr>
      <t>Access Control Base package or Video Intercom Module Expansion package</t>
    </r>
    <r>
      <rPr>
        <b/>
        <sz val="11"/>
        <color theme="1"/>
        <rFont val="Arial"/>
        <family val="2"/>
        <scheme val="minor"/>
      </rPr>
      <t xml:space="preserve">
Supported:</t>
    </r>
    <r>
      <rPr>
        <sz val="11"/>
        <color theme="1"/>
        <rFont val="Arial"/>
        <family val="2"/>
        <scheme val="minor"/>
      </rPr>
      <t>1 door manageable or 1 outdoor station manageable</t>
    </r>
  </si>
  <si>
    <t>HCP-Attendance-Module</t>
  </si>
  <si>
    <t>רישיון למודול שעון נוכחות - HikCentral Pro</t>
  </si>
  <si>
    <r>
      <rPr>
        <b/>
        <sz val="11"/>
        <color theme="1"/>
        <rFont val="Arial"/>
        <family val="2"/>
        <scheme val="minor"/>
      </rPr>
      <t>Time and Attendance Module Expansion package</t>
    </r>
    <r>
      <rPr>
        <sz val="11"/>
        <color theme="1"/>
        <rFont val="Arial"/>
        <family val="2"/>
        <scheme val="minor"/>
      </rPr>
      <t xml:space="preserve"> - including all functions of time and attendance module.
</t>
    </r>
    <r>
      <rPr>
        <b/>
        <sz val="11"/>
        <color theme="1"/>
        <rFont val="Arial"/>
        <family val="2"/>
        <scheme val="minor"/>
      </rPr>
      <t>Prerequisite:</t>
    </r>
    <r>
      <rPr>
        <sz val="11"/>
        <color theme="1"/>
        <rFont val="Arial"/>
        <family val="2"/>
        <scheme val="minor"/>
      </rPr>
      <t xml:space="preserve">Access Control Base package
</t>
    </r>
    <r>
      <rPr>
        <b/>
        <sz val="11"/>
        <color theme="1"/>
        <rFont val="Arial"/>
        <family val="2"/>
        <scheme val="minor"/>
      </rPr>
      <t>Supported:</t>
    </r>
    <r>
      <rPr>
        <sz val="11"/>
        <color theme="1"/>
        <rFont val="Arial"/>
        <family val="2"/>
        <scheme val="minor"/>
      </rPr>
      <t>Shift management,Attendance report,Attendence records and handing,Synchronize data to Third-Party Database,etc.</t>
    </r>
  </si>
  <si>
    <t>HCP-Visitor-Module</t>
  </si>
  <si>
    <t>רישיון למודול מבקרים - HikCentral Pro</t>
  </si>
  <si>
    <r>
      <rPr>
        <b/>
        <sz val="11"/>
        <color theme="1"/>
        <rFont val="Arial"/>
        <family val="2"/>
        <scheme val="minor"/>
      </rPr>
      <t xml:space="preserve">Visitor Management Module Expansion package </t>
    </r>
    <r>
      <rPr>
        <sz val="11"/>
        <color theme="1"/>
        <rFont val="Arial"/>
        <family val="2"/>
        <scheme val="minor"/>
      </rPr>
      <t xml:space="preserve">- including all functions of visitor management module.
</t>
    </r>
    <r>
      <rPr>
        <b/>
        <sz val="11"/>
        <color theme="1"/>
        <rFont val="Arial"/>
        <family val="2"/>
        <scheme val="minor"/>
      </rPr>
      <t>Prerequisite:</t>
    </r>
    <r>
      <rPr>
        <sz val="11"/>
        <color theme="1"/>
        <rFont val="Arial"/>
        <family val="2"/>
        <scheme val="minor"/>
      </rPr>
      <t xml:space="preserve">Access Control Base package
</t>
    </r>
    <r>
      <rPr>
        <b/>
        <sz val="11"/>
        <color theme="1"/>
        <rFont val="Arial"/>
        <family val="2"/>
        <scheme val="minor"/>
      </rPr>
      <t>Supported:</t>
    </r>
    <r>
      <rPr>
        <sz val="11"/>
        <color theme="1"/>
        <rFont val="Arial"/>
        <family val="2"/>
        <scheme val="minor"/>
      </rPr>
      <t>Visitor registration, Access permission assignation, Visitor log search,etc.</t>
    </r>
  </si>
  <si>
    <t>HCP-Elevator-Module</t>
  </si>
  <si>
    <t>רישיון למודול ניהול מעליות - HikCentral Pro</t>
  </si>
  <si>
    <r>
      <rPr>
        <b/>
        <sz val="11"/>
        <color theme="1"/>
        <rFont val="Arial"/>
        <family val="2"/>
        <scheme val="minor"/>
      </rPr>
      <t>Elevator Control Module Expansion package</t>
    </r>
    <r>
      <rPr>
        <sz val="11"/>
        <color theme="1"/>
        <rFont val="Arial"/>
        <family val="2"/>
        <scheme val="minor"/>
      </rPr>
      <t xml:space="preserve">- including all functions of elevator control module
</t>
    </r>
    <r>
      <rPr>
        <b/>
        <sz val="11"/>
        <color theme="1"/>
        <rFont val="Arial"/>
        <family val="2"/>
        <scheme val="minor"/>
      </rPr>
      <t>Prerequisite:</t>
    </r>
    <r>
      <rPr>
        <sz val="11"/>
        <color theme="1"/>
        <rFont val="Arial"/>
        <family val="2"/>
        <scheme val="minor"/>
      </rPr>
      <t xml:space="preserve">Access Control Base package
</t>
    </r>
    <r>
      <rPr>
        <b/>
        <sz val="11"/>
        <color theme="1"/>
        <rFont val="Arial"/>
        <family val="2"/>
        <scheme val="minor"/>
      </rPr>
      <t>Supported:</t>
    </r>
    <r>
      <rPr>
        <sz val="11"/>
        <color theme="1"/>
        <rFont val="Arial"/>
        <family val="2"/>
        <scheme val="minor"/>
      </rPr>
      <t>Elevator control configuration, Elevator event &amp; alarm receive and search, Elevator operation,etc.</t>
    </r>
  </si>
  <si>
    <t>HCP-IndoorStation-1Uni</t>
  </si>
  <si>
    <t>רישיון לתחנה פנימית/מסך אינטרקום HikCentral Pro - 1</t>
  </si>
  <si>
    <r>
      <rPr>
        <b/>
        <sz val="11"/>
        <rFont val="Arial"/>
        <family val="2"/>
        <scheme val="minor"/>
      </rPr>
      <t>Video Intercom Indoor Station Expansion package</t>
    </r>
    <r>
      <rPr>
        <sz val="11"/>
        <rFont val="Arial"/>
        <family val="2"/>
        <scheme val="minor"/>
      </rPr>
      <t xml:space="preserve">
</t>
    </r>
    <r>
      <rPr>
        <b/>
        <sz val="11"/>
        <rFont val="Arial"/>
        <family val="2"/>
        <scheme val="minor"/>
      </rPr>
      <t>Prerequisite:</t>
    </r>
    <r>
      <rPr>
        <sz val="11"/>
        <rFont val="Arial"/>
        <family val="2"/>
        <scheme val="minor"/>
      </rPr>
      <t xml:space="preserve">Video Intercom Module Expansion package
</t>
    </r>
    <r>
      <rPr>
        <b/>
        <sz val="11"/>
        <rFont val="Arial"/>
        <family val="2"/>
        <scheme val="minor"/>
      </rPr>
      <t>Supported</t>
    </r>
    <r>
      <rPr>
        <sz val="11"/>
        <rFont val="Arial"/>
        <family val="2"/>
        <scheme val="minor"/>
      </rPr>
      <t>: 1 indoor station manageable.</t>
    </r>
  </si>
  <si>
    <t>HCP-Radar-1Unit</t>
  </si>
  <si>
    <t>רישיון לערוץ 1 רדאר - HikCentral Pro</t>
  </si>
  <si>
    <r>
      <rPr>
        <b/>
        <sz val="11"/>
        <color theme="1"/>
        <rFont val="Arial"/>
        <family val="2"/>
        <scheme val="minor"/>
      </rPr>
      <t>Radar Unit Expansion package</t>
    </r>
    <r>
      <rPr>
        <sz val="11"/>
        <color theme="1"/>
        <rFont val="Arial"/>
        <family val="2"/>
        <scheme val="minor"/>
      </rPr>
      <t xml:space="preserve"> - including all functions of Radar module and 1 Radar manageble.
</t>
    </r>
    <r>
      <rPr>
        <b/>
        <sz val="11"/>
        <color theme="1"/>
        <rFont val="Arial"/>
        <family val="2"/>
        <scheme val="minor"/>
      </rPr>
      <t>Prerequisite:</t>
    </r>
    <r>
      <rPr>
        <sz val="11"/>
        <color theme="1"/>
        <rFont val="Arial"/>
        <family val="2"/>
        <scheme val="minor"/>
      </rPr>
      <t xml:space="preserve">Video Surveillance Base package
</t>
    </r>
    <r>
      <rPr>
        <b/>
        <sz val="11"/>
        <color theme="1"/>
        <rFont val="Arial"/>
        <family val="2"/>
        <scheme val="minor"/>
      </rPr>
      <t>Supported</t>
    </r>
    <r>
      <rPr>
        <sz val="11"/>
        <color theme="1"/>
        <rFont val="Arial"/>
        <family val="2"/>
        <scheme val="minor"/>
      </rPr>
      <t>:Radar calibration, Set linkage bewteen doom &amp; radar, Receive event &amp; alarm from radar, Show people's trajectories on the map,etc.</t>
    </r>
  </si>
  <si>
    <t>HCP-BI Report-Module</t>
  </si>
  <si>
    <t>רישיון HikCentral Pro BI Report Base</t>
  </si>
  <si>
    <r>
      <rPr>
        <b/>
        <sz val="11"/>
        <color theme="1"/>
        <rFont val="Arial"/>
        <family val="2"/>
        <scheme val="minor"/>
      </rPr>
      <t>Business Intelligent Report Module Expansion package</t>
    </r>
    <r>
      <rPr>
        <sz val="11"/>
        <color theme="1"/>
        <rFont val="Arial"/>
        <family val="2"/>
        <scheme val="minor"/>
      </rPr>
      <t xml:space="preserve"> - including  all fundamental report features without resource limitation.
</t>
    </r>
    <r>
      <rPr>
        <b/>
        <sz val="11"/>
        <color theme="1"/>
        <rFont val="Arial"/>
        <family val="2"/>
        <scheme val="minor"/>
      </rPr>
      <t>Prerequisite:</t>
    </r>
    <r>
      <rPr>
        <sz val="11"/>
        <color theme="1"/>
        <rFont val="Arial"/>
        <family val="2"/>
        <scheme val="minor"/>
      </rPr>
      <t xml:space="preserve">Video Surveillance Base package
</t>
    </r>
    <r>
      <rPr>
        <b/>
        <sz val="11"/>
        <color theme="1"/>
        <rFont val="Arial"/>
        <family val="2"/>
        <scheme val="minor"/>
      </rPr>
      <t>Supported:</t>
    </r>
    <r>
      <rPr>
        <sz val="11"/>
        <color theme="1"/>
        <rFont val="Arial"/>
        <family val="2"/>
        <scheme val="minor"/>
      </rPr>
      <t xml:space="preserve"> Exited/Entered/Entered and Exited Data, Remote Sites Data, Comparision Data between Regions, Waiting Time and Queue Status Data, Email Report,heatmap,etc.</t>
    </r>
  </si>
  <si>
    <t>HCP-IPspeaker-1unit</t>
  </si>
  <si>
    <t>רישיון לרמקול/שופר אחד - Hikcentral Pro</t>
  </si>
  <si>
    <r>
      <rPr>
        <b/>
        <sz val="11"/>
        <color theme="1"/>
        <rFont val="Arial"/>
        <family val="2"/>
        <scheme val="minor"/>
      </rPr>
      <t>IP Speaker Unit Expansion package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Prerequisite</t>
    </r>
    <r>
      <rPr>
        <sz val="11"/>
        <color theme="1"/>
        <rFont val="Arial"/>
        <family val="2"/>
        <scheme val="minor"/>
      </rPr>
      <t xml:space="preserve">: Video Surveillance or Access Control Base package
</t>
    </r>
    <r>
      <rPr>
        <b/>
        <sz val="11"/>
        <color theme="1"/>
        <rFont val="Arial"/>
        <family val="2"/>
        <scheme val="minor"/>
      </rPr>
      <t>Supported</t>
    </r>
    <r>
      <rPr>
        <sz val="11"/>
        <color theme="1"/>
        <rFont val="Arial"/>
        <family val="2"/>
        <scheme val="minor"/>
      </rPr>
      <t xml:space="preserve">: 
1 Speaker Unit manageable;
</t>
    </r>
  </si>
  <si>
    <t>SmartWall</t>
  </si>
  <si>
    <t>HCP-SmartWall-Module</t>
  </si>
  <si>
    <t>רישיון HikCentral-SmartWall-Module</t>
  </si>
  <si>
    <r>
      <rPr>
        <b/>
        <sz val="11"/>
        <color theme="1"/>
        <rFont val="Arial"/>
        <family val="2"/>
        <scheme val="minor"/>
      </rPr>
      <t xml:space="preserve">Smart Wall Module Expansion package </t>
    </r>
    <r>
      <rPr>
        <sz val="11"/>
        <color theme="1"/>
        <rFont val="Arial"/>
        <family val="2"/>
        <scheme val="minor"/>
      </rPr>
      <t xml:space="preserve">- including all functions of Smart Wall module without resourse limitation.
</t>
    </r>
    <r>
      <rPr>
        <b/>
        <sz val="11"/>
        <color theme="1"/>
        <rFont val="Arial"/>
        <family val="2"/>
        <scheme val="minor"/>
      </rPr>
      <t>Prerequisite:</t>
    </r>
    <r>
      <rPr>
        <sz val="11"/>
        <color theme="1"/>
        <rFont val="Arial"/>
        <family val="2"/>
        <scheme val="minor"/>
      </rPr>
      <t xml:space="preserve">Video Surveillance Base package
</t>
    </r>
    <r>
      <rPr>
        <b/>
        <sz val="11"/>
        <color theme="1"/>
        <rFont val="Arial"/>
        <family val="2"/>
        <scheme val="minor"/>
      </rPr>
      <t>Supported:</t>
    </r>
    <r>
      <rPr>
        <sz val="11"/>
        <color theme="1"/>
        <rFont val="Arial"/>
        <family val="2"/>
        <scheme val="minor"/>
      </rPr>
      <t>Decoder&amp;Controller&amp;Keyboard management, Mutiple smart walls management, Grapic Card video wall management，Camera live view/playback/alarm linkage on video wall, Spanning/Roaming window,View scedule,etc.</t>
    </r>
  </si>
  <si>
    <t>HCP-SmartWall-1Output</t>
  </si>
  <si>
    <t>רישיון ליציאה 1 מפורס - HikCentral-SmartWall</t>
  </si>
  <si>
    <r>
      <rPr>
        <b/>
        <sz val="11"/>
        <rFont val="Arial"/>
        <family val="2"/>
        <scheme val="minor"/>
      </rPr>
      <t>Smart Wall Decoding Output Expansion package</t>
    </r>
    <r>
      <rPr>
        <sz val="11"/>
        <rFont val="Arial"/>
        <family val="2"/>
        <scheme val="minor"/>
      </rPr>
      <t xml:space="preserve"> - including all functions of Smart Wall module.
</t>
    </r>
    <r>
      <rPr>
        <b/>
        <sz val="11"/>
        <rFont val="Arial"/>
        <family val="2"/>
        <scheme val="minor"/>
      </rPr>
      <t>Prerequisite</t>
    </r>
    <r>
      <rPr>
        <sz val="11"/>
        <rFont val="Arial"/>
        <family val="2"/>
        <scheme val="minor"/>
      </rPr>
      <t xml:space="preserve">:Video Surveillance Base package
</t>
    </r>
    <r>
      <rPr>
        <b/>
        <sz val="11"/>
        <rFont val="Arial"/>
        <family val="2"/>
        <scheme val="minor"/>
      </rPr>
      <t>Supported</t>
    </r>
    <r>
      <rPr>
        <sz val="11"/>
        <rFont val="Arial"/>
        <family val="2"/>
        <scheme val="minor"/>
      </rPr>
      <t>:</t>
    </r>
    <r>
      <rPr>
        <b/>
        <sz val="11"/>
        <rFont val="Arial"/>
        <family val="2"/>
        <scheme val="minor"/>
      </rPr>
      <t>1</t>
    </r>
    <r>
      <rPr>
        <sz val="11"/>
        <rFont val="Arial"/>
        <family val="2"/>
        <scheme val="minor"/>
      </rPr>
      <t xml:space="preserve"> docoding output manageable, Decoder&amp;Controller&amp;Keyboard management, Mutiple smart walls management, Grapic Card video wall management，Camera live view/playback/alarm linkage on video wall, Spanning/Roaming window,View scedule,etc.</t>
    </r>
  </si>
  <si>
    <t>Server</t>
  </si>
  <si>
    <t>pStor-Vid_Stor_Base1ch</t>
  </si>
  <si>
    <t>רישיון אחסון ערוץ Video Storage-Base/1Ch - 1</t>
  </si>
  <si>
    <r>
      <rPr>
        <b/>
        <sz val="11"/>
        <color theme="1"/>
        <rFont val="Arial"/>
        <family val="2"/>
        <scheme val="minor"/>
      </rPr>
      <t>pStor Video Storage Base package</t>
    </r>
    <r>
      <rPr>
        <sz val="11"/>
        <color theme="1"/>
        <rFont val="Arial"/>
        <family val="2"/>
        <scheme val="minor"/>
      </rPr>
      <t xml:space="preserve">
1 camera storage features.  Prerequisite:Video Surveillance Base package</t>
    </r>
  </si>
  <si>
    <t>pStor-Pictur_Stor_Base</t>
  </si>
  <si>
    <t>רישיון בסיס לתמונות ללא הגבלת ערוצים - Picture Storage-Base</t>
  </si>
  <si>
    <r>
      <rPr>
        <b/>
        <sz val="11"/>
        <color theme="1"/>
        <rFont val="Arial"/>
        <family val="2"/>
        <scheme val="minor"/>
      </rPr>
      <t>pStor Picture Storage Base package</t>
    </r>
    <r>
      <rPr>
        <sz val="11"/>
        <color theme="1"/>
        <rFont val="Arial"/>
        <family val="2"/>
        <scheme val="minor"/>
      </rPr>
      <t>-Including picture storage feature without resource limitation.</t>
    </r>
  </si>
  <si>
    <t>Support</t>
  </si>
  <si>
    <t>HCP-SUP-Package/1Y</t>
  </si>
  <si>
    <t>רישיון שידרוגים לשנה לחבילת HCP Professional</t>
  </si>
  <si>
    <t>Redundancy</t>
  </si>
  <si>
    <t>Rose Replicator Plus3Y</t>
  </si>
  <si>
    <t>רישיון Rose Replicator Plus Overseas 3 year</t>
  </si>
  <si>
    <t>Rose back-up system with 3 years warranty and upgrade support, to arrange installation and deployment contact HVI product manager.</t>
  </si>
  <si>
    <t>Rose Rep.Pl. service1Y</t>
  </si>
  <si>
    <t>רישיון הרחבה לשנה של תמיכה+שידרוגים ROSE REPLICATOR PLUS</t>
  </si>
  <si>
    <t>Rose back-up system remote upgrade service in 1 year when beyond free SUP perrid,</t>
  </si>
  <si>
    <t>RSM</t>
  </si>
  <si>
    <t>HCP-RSM-Base/2Site</t>
  </si>
  <si>
    <t>רישיון בסיס RSM לניהול אתרים מרחוק, כולל 2 אתרים</t>
  </si>
  <si>
    <r>
      <rPr>
        <b/>
        <sz val="11"/>
        <color theme="1"/>
        <rFont val="Arial"/>
        <family val="2"/>
        <scheme val="minor"/>
      </rPr>
      <t>Remote Site Management Base package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Warranty：</t>
    </r>
    <r>
      <rPr>
        <sz val="11"/>
        <color theme="1"/>
        <rFont val="Arial"/>
        <family val="2"/>
        <scheme val="minor"/>
      </rPr>
      <t>3years SUP</t>
    </r>
    <r>
      <rPr>
        <b/>
        <sz val="11"/>
        <color theme="1"/>
        <rFont val="Arial"/>
        <family val="2"/>
        <scheme val="minor"/>
      </rPr>
      <t xml:space="preserve">
Supported:
</t>
    </r>
    <r>
      <rPr>
        <sz val="11"/>
        <color theme="1"/>
        <rFont val="Arial"/>
        <family val="2"/>
        <scheme val="minor"/>
      </rPr>
      <t xml:space="preserve">-Alarm System:Alarm management supported;
-Intelligence:Heat map、People Attribute Analysis、People Counting、Queue Management supported;
-Video Surveillance: 1 ANPR camera、1 Face Recognition camera manageable，monitoring supported;
-Others:2 RSM manageable,64 storage server,open API supported，health monitoring supported，GIS supported，evidence supported;
</t>
    </r>
  </si>
  <si>
    <t>HCP-RSM-1Site</t>
  </si>
  <si>
    <t>רישיון RSM לאתר 1 נוסף - ניהול אתרים מרחוק</t>
  </si>
  <si>
    <r>
      <rPr>
        <b/>
        <sz val="11"/>
        <color theme="1"/>
        <rFont val="Arial"/>
        <family val="2"/>
        <scheme val="minor"/>
      </rPr>
      <t>Remote Site Management Expansion package
Prerequisite:</t>
    </r>
    <r>
      <rPr>
        <sz val="11"/>
        <color theme="1"/>
        <rFont val="Arial"/>
        <family val="2"/>
        <scheme val="minor"/>
      </rPr>
      <t xml:space="preserve">Remote Site Management Base package
</t>
    </r>
    <r>
      <rPr>
        <b/>
        <sz val="11"/>
        <color theme="1"/>
        <rFont val="Arial"/>
        <family val="2"/>
        <scheme val="minor"/>
      </rPr>
      <t xml:space="preserve">Surpported:
</t>
    </r>
    <r>
      <rPr>
        <sz val="11"/>
        <color theme="1"/>
        <rFont val="Arial"/>
        <family val="2"/>
        <scheme val="minor"/>
      </rPr>
      <t xml:space="preserve">-1 Remote Site manageable;
</t>
    </r>
  </si>
  <si>
    <t xml:space="preserve">Mobile video surveillance </t>
  </si>
  <si>
    <t>HCP-MS-Base</t>
  </si>
  <si>
    <t>רישיון בסיס כולל מובייל, כולל 10 רישיונות</t>
  </si>
  <si>
    <r>
      <rPr>
        <b/>
        <sz val="11"/>
        <color theme="1"/>
        <rFont val="Arial"/>
        <family val="2"/>
        <scheme val="minor"/>
      </rPr>
      <t>Mobile Surveillance Base package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Warranty</t>
    </r>
    <r>
      <rPr>
        <sz val="11"/>
        <color theme="1"/>
        <rFont val="Arial"/>
        <family val="2"/>
        <scheme val="minor"/>
      </rPr>
      <t xml:space="preserve">:3 years  SUP
</t>
    </r>
    <r>
      <rPr>
        <b/>
        <sz val="11"/>
        <color theme="1"/>
        <rFont val="Arial"/>
        <family val="2"/>
        <scheme val="minor"/>
      </rPr>
      <t>Supported</t>
    </r>
    <r>
      <rPr>
        <sz val="11"/>
        <color theme="1"/>
        <rFont val="Arial"/>
        <family val="2"/>
        <scheme val="minor"/>
      </rPr>
      <t>:
-Video Surveillance：mobile monitoring,</t>
    </r>
    <r>
      <rPr>
        <b/>
        <sz val="11"/>
        <color theme="1"/>
        <rFont val="Arial"/>
        <family val="2"/>
        <scheme val="minor"/>
      </rPr>
      <t>10</t>
    </r>
    <r>
      <rPr>
        <sz val="11"/>
        <color theme="1"/>
        <rFont val="Arial"/>
        <family val="2"/>
        <scheme val="minor"/>
      </rPr>
      <t xml:space="preserve"> device units manageable；
-Others：64 storage server,open API supported，health monitoring supported，GIS supported，evidence supported.
</t>
    </r>
    <r>
      <rPr>
        <b/>
        <sz val="11"/>
        <color theme="1"/>
        <rFont val="Arial"/>
        <family val="2"/>
        <scheme val="minor"/>
      </rPr>
      <t>Additional</t>
    </r>
    <r>
      <rPr>
        <sz val="11"/>
        <color theme="1"/>
        <rFont val="Arial"/>
        <family val="2"/>
        <scheme val="minor"/>
      </rPr>
      <t>：Real—time location on GIS MAP, Vehicles tracking, Route playback, Live view and playback, Health check, Alarm Management,100 Users Logged In Simultaneously, Heath Monitoring,etc.</t>
    </r>
  </si>
  <si>
    <t>401000428</t>
  </si>
  <si>
    <t>HCP-MS-1Unit</t>
  </si>
  <si>
    <t>רישיון למודול מובייל',תוספת למכשיר 1</t>
  </si>
  <si>
    <r>
      <rPr>
        <b/>
        <sz val="11"/>
        <color theme="1"/>
        <rFont val="Arial"/>
        <family val="2"/>
        <scheme val="minor"/>
      </rPr>
      <t>Mobile Surveillance Expansion package</t>
    </r>
    <r>
      <rPr>
        <sz val="11"/>
        <color theme="1"/>
        <rFont val="Arial"/>
        <family val="2"/>
        <scheme val="minor"/>
      </rPr>
      <t xml:space="preserve">
</t>
    </r>
    <r>
      <rPr>
        <b/>
        <sz val="11"/>
        <color theme="1"/>
        <rFont val="Arial"/>
        <family val="2"/>
        <scheme val="minor"/>
      </rPr>
      <t>Prerequisite</t>
    </r>
    <r>
      <rPr>
        <sz val="11"/>
        <color theme="1"/>
        <rFont val="Arial"/>
        <family val="2"/>
        <scheme val="minor"/>
      </rPr>
      <t xml:space="preserve">: Mobile Surveillance Base package
Supported: 1 mobile device unit manageable;
</t>
    </r>
  </si>
  <si>
    <t>401000429</t>
  </si>
  <si>
    <t>2Wire HD</t>
  </si>
  <si>
    <t>Column259</t>
  </si>
  <si>
    <t>גודל באינטש</t>
  </si>
  <si>
    <t>22"</t>
  </si>
  <si>
    <t>24"</t>
  </si>
  <si>
    <t>כולל רמקולים</t>
  </si>
  <si>
    <t>32"</t>
  </si>
  <si>
    <t>Hybrid Light</t>
  </si>
  <si>
    <r>
      <t xml:space="preserve">Smart </t>
    </r>
    <r>
      <rPr>
        <b/>
        <sz val="11"/>
        <color rgb="FF00B0F0"/>
        <rFont val="Arial"/>
        <family val="2"/>
        <scheme val="minor"/>
      </rPr>
      <t>Hybrid</t>
    </r>
    <r>
      <rPr>
        <b/>
        <sz val="11"/>
        <color theme="1"/>
        <rFont val="Arial"/>
        <family val="2"/>
        <scheme val="minor"/>
      </rPr>
      <t xml:space="preserve"> </t>
    </r>
    <r>
      <rPr>
        <b/>
        <sz val="11"/>
        <color rgb="FFFF0000"/>
        <rFont val="Arial"/>
        <family val="2"/>
        <scheme val="minor"/>
      </rPr>
      <t>Light</t>
    </r>
    <r>
      <rPr>
        <b/>
        <sz val="11"/>
        <color theme="1"/>
        <rFont val="Arial"/>
        <family val="2"/>
        <scheme val="minor"/>
      </rPr>
      <t xml:space="preserve">
אור כחול אדום מהבהב</t>
    </r>
  </si>
  <si>
    <t>Solar</t>
  </si>
  <si>
    <t>HDMI video output at up to 8K resolution</t>
  </si>
  <si>
    <t>440 × 391 × 75 mm</t>
  </si>
  <si>
    <t>1 X 10/100</t>
  </si>
  <si>
    <t>95 × 97 × 27 mm</t>
  </si>
  <si>
    <t>160 ×112 ×27 mm</t>
  </si>
  <si>
    <t>225 ×122 ×27 mm</t>
  </si>
  <si>
    <t>DS-2CE57H8T-VPITF</t>
  </si>
  <si>
    <r>
      <rPr>
        <b/>
        <sz val="11"/>
        <rFont val="Arial"/>
        <family val="2"/>
        <scheme val="minor"/>
      </rPr>
      <t>AcuSense</t>
    </r>
    <r>
      <rPr>
        <sz val="11"/>
        <rFont val="Arial"/>
        <family val="2"/>
        <scheme val="minor"/>
      </rPr>
      <t xml:space="preserve">
</t>
    </r>
    <r>
      <rPr>
        <b/>
        <sz val="11"/>
        <color rgb="FFFF0000"/>
        <rFont val="Arial"/>
        <family val="2"/>
        <scheme val="minor"/>
      </rPr>
      <t>קטן במיוחד</t>
    </r>
  </si>
  <si>
    <t>Column260</t>
  </si>
  <si>
    <t>DS-2CD1343G2-LIUF</t>
  </si>
  <si>
    <t>Column261</t>
  </si>
  <si>
    <t>Column262</t>
  </si>
  <si>
    <t>Column263</t>
  </si>
  <si>
    <t>Column264</t>
  </si>
  <si>
    <t>Column265</t>
  </si>
  <si>
    <t>Column266</t>
  </si>
  <si>
    <t>Column267</t>
  </si>
  <si>
    <t>Column268</t>
  </si>
  <si>
    <t>DS-2TD4228-10/S2</t>
  </si>
  <si>
    <t>DS-2TD6267-100C4L/W</t>
  </si>
  <si>
    <t xml:space="preserve">HM-TS03-35XF/W-OH35  </t>
  </si>
  <si>
    <t>DS-2CD2543G2-IS(2.8)BL</t>
  </si>
  <si>
    <t>DS-2CD1043G2-I(2.8)BLA</t>
  </si>
  <si>
    <t>DS-2CD1343G2-I(2.8)BLA</t>
  </si>
  <si>
    <t>DS-2CD1143G2-I(2.8)BLA</t>
  </si>
  <si>
    <t>מדיניות הנחה שונה - HikCentral Pro Solutions:</t>
  </si>
  <si>
    <t>רכבים Vehicles:</t>
  </si>
  <si>
    <t>תוספות Special Add-ons:</t>
  </si>
  <si>
    <t>בקרת כניסה ואינטרקום Access Control &amp; Intercom:</t>
  </si>
  <si>
    <t>רשיונות עבור שרת הקלטות Server Storage:</t>
  </si>
  <si>
    <r>
      <t xml:space="preserve">מארז למצלמת גוף, מאוורר, </t>
    </r>
    <r>
      <rPr>
        <b/>
        <sz val="11"/>
        <color rgb="FF000000"/>
        <rFont val="Arial"/>
        <family val="2"/>
        <scheme val="minor"/>
      </rPr>
      <t>כולל מגב</t>
    </r>
  </si>
  <si>
    <t>2Wire HD / IP</t>
  </si>
  <si>
    <t>IP - מוכסף</t>
  </si>
  <si>
    <t>סוג</t>
  </si>
  <si>
    <t>אלחוטית</t>
  </si>
  <si>
    <t>היברידית</t>
  </si>
  <si>
    <t>DS-D5027F2-1P2</t>
  </si>
  <si>
    <t>27"</t>
  </si>
  <si>
    <t>DS-2DF8C842IXG-EL</t>
  </si>
  <si>
    <t>319 × 244 × 48 mm</t>
  </si>
  <si>
    <t>אלחוטית + היברידית</t>
  </si>
  <si>
    <t>DS-PDP15P-EG2-WB(B)</t>
  </si>
  <si>
    <t>7ah-12vdc</t>
  </si>
  <si>
    <t>דיסקים קשיחים / Hard Disk Drives
מדיניות הנחה שונה</t>
  </si>
  <si>
    <r>
      <t>iDS-2CD7A45G0/</t>
    </r>
    <r>
      <rPr>
        <b/>
        <i/>
        <sz val="11"/>
        <color rgb="FFFF0000"/>
        <rFont val="Arial"/>
        <family val="2"/>
        <scheme val="minor"/>
      </rPr>
      <t>P</t>
    </r>
    <r>
      <rPr>
        <sz val="11"/>
        <rFont val="Arial"/>
        <family val="2"/>
        <scheme val="minor"/>
      </rPr>
      <t>-IZHS</t>
    </r>
    <r>
      <rPr>
        <sz val="11"/>
        <color theme="1"/>
        <rFont val="Arial"/>
        <family val="2"/>
      </rPr>
      <t xml:space="preserve"> </t>
    </r>
  </si>
  <si>
    <r>
      <t>DS-2CD3646G2/</t>
    </r>
    <r>
      <rPr>
        <b/>
        <i/>
        <sz val="12"/>
        <color rgb="FFFF0000"/>
        <rFont val="Arial"/>
        <family val="2"/>
        <scheme val="minor"/>
      </rPr>
      <t>P</t>
    </r>
    <r>
      <rPr>
        <sz val="11"/>
        <rFont val="Arial"/>
        <family val="2"/>
        <scheme val="minor"/>
      </rPr>
      <t>-IZS</t>
    </r>
  </si>
  <si>
    <r>
      <t xml:space="preserve">אזעקה אלחוטית </t>
    </r>
    <r>
      <rPr>
        <b/>
        <sz val="24"/>
        <color rgb="FFFF0000"/>
        <rFont val="Arial"/>
        <family val="2"/>
        <scheme val="minor"/>
      </rPr>
      <t>HIK</t>
    </r>
    <r>
      <rPr>
        <b/>
        <sz val="24"/>
        <color theme="0"/>
        <rFont val="Arial"/>
        <family val="2"/>
        <scheme val="minor"/>
      </rPr>
      <t>VISION</t>
    </r>
    <r>
      <rPr>
        <b/>
        <sz val="24"/>
        <color theme="1"/>
        <rFont val="Arial"/>
        <family val="2"/>
        <scheme val="minor"/>
      </rPr>
      <t xml:space="preserve"> 
</t>
    </r>
    <r>
      <rPr>
        <b/>
        <sz val="24"/>
        <color theme="0"/>
        <rFont val="Arial"/>
        <family val="2"/>
        <scheme val="minor"/>
      </rPr>
      <t>מדיניות הנחה שונה</t>
    </r>
  </si>
  <si>
    <t>מסכים 
מדיניות הנחות שונה</t>
  </si>
  <si>
    <t>DS-1280ZJ-XS(Black)</t>
  </si>
  <si>
    <t>שחור</t>
  </si>
  <si>
    <t>DS-1280ZJ-S(Black)</t>
  </si>
  <si>
    <t>DS-1280ZJ-DM46(Black)</t>
  </si>
  <si>
    <t>Ø 120 mm × 36.2 mm</t>
  </si>
  <si>
    <t>DS-KH7300EY-TE2/White</t>
  </si>
  <si>
    <t>3 לחצני מגע
עד 4 לחצנים וירטואלים</t>
  </si>
  <si>
    <t>1 Input</t>
  </si>
  <si>
    <t>2Wire
10/100 Mbps</t>
  </si>
  <si>
    <t>190.23 x 138.23 x 20</t>
  </si>
  <si>
    <t>DS-KH7300EY-TE2</t>
  </si>
  <si>
    <t>DS-KH7300EY-WTE2</t>
  </si>
  <si>
    <t>Wi-Fi
2.4 GHz</t>
  </si>
  <si>
    <t>DS-KH7300EY-WTE2/White</t>
  </si>
  <si>
    <t>DS-2CE72KF0T-LFS</t>
  </si>
  <si>
    <t>Column269</t>
  </si>
  <si>
    <t>תרמי</t>
  </si>
  <si>
    <t>גילוי אדם</t>
  </si>
  <si>
    <t>גילוי רכב</t>
  </si>
  <si>
    <t>אופטי</t>
  </si>
  <si>
    <t>8 (up to 40)</t>
  </si>
  <si>
    <t>DS-KH9510-WTE1(B)</t>
  </si>
  <si>
    <t>8-ch alarm input,1-ch alarm output</t>
  </si>
  <si>
    <t>254 × 166 × 27.6 mm</t>
  </si>
  <si>
    <t>DS-D5024F2-1V2S(O-STD)</t>
  </si>
  <si>
    <t xml:space="preserve">iDS-7204HQHI-M1/XT-2T </t>
  </si>
  <si>
    <t>DS-2CD2955G0-ISU</t>
  </si>
  <si>
    <t>מסך 7" דו גידי ביתי 2Wire HD  - לבן</t>
  </si>
  <si>
    <t>מסך 7" דו גידי ביתי 2Wire HD  - שחור</t>
  </si>
  <si>
    <t xml:space="preserve">מחייב בקר ראשי דו גידי
DS-KAD7060EY </t>
  </si>
  <si>
    <t>ספק חשמל לבקר ראשי
DS-KAD7060EY</t>
  </si>
  <si>
    <t>מחייב ספק חשמל
DS-KAW150-4N</t>
  </si>
  <si>
    <r>
      <t xml:space="preserve">אזעקה היברידית, מרחיב אזורים </t>
    </r>
    <r>
      <rPr>
        <b/>
        <sz val="11"/>
        <color theme="1"/>
        <rFont val="Arial"/>
        <family val="2"/>
        <scheme val="minor"/>
      </rPr>
      <t>אלחוטי</t>
    </r>
    <r>
      <rPr>
        <sz val="11"/>
        <color theme="1"/>
        <rFont val="Arial"/>
        <family val="2"/>
        <scheme val="minor"/>
      </rPr>
      <t xml:space="preserve"> תומך 32 גלאים</t>
    </r>
  </si>
  <si>
    <r>
      <t xml:space="preserve">מודול אזעקה היברידית, חייגן </t>
    </r>
    <r>
      <rPr>
        <b/>
        <sz val="11"/>
        <color theme="1"/>
        <rFont val="Arial"/>
        <family val="2"/>
        <scheme val="minor"/>
      </rPr>
      <t>טלפון</t>
    </r>
    <r>
      <rPr>
        <sz val="11"/>
        <color theme="1"/>
        <rFont val="Arial"/>
        <family val="2"/>
        <scheme val="minor"/>
      </rPr>
      <t xml:space="preserve"> </t>
    </r>
    <r>
      <rPr>
        <b/>
        <sz val="11"/>
        <color theme="1"/>
        <rFont val="Arial"/>
        <family val="2"/>
        <scheme val="minor"/>
      </rPr>
      <t>קוי</t>
    </r>
    <r>
      <rPr>
        <sz val="11"/>
        <color theme="1"/>
        <rFont val="Arial"/>
        <family val="2"/>
        <scheme val="minor"/>
      </rPr>
      <t xml:space="preserve"> </t>
    </r>
    <r>
      <rPr>
        <b/>
        <sz val="11"/>
        <color theme="1"/>
        <rFont val="Arial"/>
        <family val="2"/>
        <scheme val="minor"/>
      </rPr>
      <t>PSTN</t>
    </r>
  </si>
  <si>
    <t>DS-K1T344MBFWX-E1</t>
  </si>
  <si>
    <t>4.5" מסך מגע
LCD 
854 x 480</t>
  </si>
  <si>
    <t>165.2 × 75.7 × 22 mm</t>
  </si>
  <si>
    <t>iDS-2CD7146G0-IZ(H)S(Y</t>
  </si>
  <si>
    <t>4 (up to 8)</t>
  </si>
  <si>
    <t>DS-2CD63C5G1-IVS</t>
  </si>
  <si>
    <t>DS-2CE70DF3T-LMFS(2.8</t>
  </si>
  <si>
    <t>Column270</t>
  </si>
  <si>
    <t>DS-2AE5232TI-A</t>
  </si>
  <si>
    <t>DS-2CD2043G2-IU(2.8mm)</t>
  </si>
  <si>
    <t>iDS-7232HQHI-M2/XT/4T</t>
  </si>
  <si>
    <t>DS-2CE19U1T-AIT3ZF</t>
  </si>
  <si>
    <t>DS-2CE16K0T-LFS</t>
  </si>
  <si>
    <t>מותאם לאזעקה היברידית במידה ומותקן Keyboard קווי / מרחיב איזורים אלחוטי</t>
  </si>
  <si>
    <t>DS-KIS704EY-ACW2/Al</t>
  </si>
  <si>
    <t>קיט אינטרקום 
2Wire HD
מעל הטיח</t>
  </si>
  <si>
    <t>עד- 2 
לחצנים</t>
  </si>
  <si>
    <t>48VDC</t>
  </si>
  <si>
    <t>DS-KIS704EY-ACF2/Al</t>
  </si>
  <si>
    <t>קיט אינטרקום 
2Wire HD
תחת הטיח</t>
  </si>
  <si>
    <t>DS-QAE1A80G1-VB</t>
  </si>
  <si>
    <t>90W</t>
  </si>
  <si>
    <t>מגבר רשת 80W IP 
USB+RG45+USB+BT</t>
  </si>
  <si>
    <t>מסך מגע קעור 8"
IPS
800 * 1280</t>
  </si>
  <si>
    <t>DS-KD9403-E6</t>
  </si>
  <si>
    <t>DS-2CD1123G2-LIUF</t>
  </si>
  <si>
    <t>1/2.9</t>
  </si>
  <si>
    <t>DS-96256NI-I16</t>
  </si>
  <si>
    <t>DS-QAE0120G1R</t>
  </si>
  <si>
    <t>רמקול אנלוגי פנימי 20W</t>
  </si>
  <si>
    <t xml:space="preserve">103 db </t>
  </si>
  <si>
    <t>DS-QAE0206G1-V</t>
  </si>
  <si>
    <t xml:space="preserve">רמקול אנלוגי שקוע 6W </t>
  </si>
  <si>
    <t>DS-QAE0330G1T-V</t>
  </si>
  <si>
    <t>DS-KD-K12</t>
  </si>
  <si>
    <t>מודול 6 לחצנים</t>
  </si>
  <si>
    <t>מודול 12 לחצנים</t>
  </si>
  <si>
    <t>אפשר לקשר כל לחצן ל-12 תחנות פנימיות</t>
  </si>
  <si>
    <t>DS-7604NXI-K1/4P-2T</t>
  </si>
  <si>
    <t>שופר אנלוגי חיצוני 30W
70V / 100V</t>
  </si>
  <si>
    <t>DS-2XC6047G0-LS</t>
  </si>
  <si>
    <t>DS-1280ZJ-S-428C-ACY</t>
  </si>
  <si>
    <t>אפור היק</t>
  </si>
  <si>
    <t>iDS-7216HUHI-M2/XT-2T</t>
  </si>
  <si>
    <t>16 (up to 32)</t>
  </si>
  <si>
    <t>DS-KAB673-BQR</t>
  </si>
  <si>
    <t>מודל BT ו-QR לסדרת מכשירים DS-K1T673X</t>
  </si>
  <si>
    <t>DS-KAB673-FB</t>
  </si>
  <si>
    <t>מודל BT ו- ט.אצבע לסדרת מכשירים DS-K1T673X</t>
  </si>
  <si>
    <t xml:space="preserve">
נדרש מסך</t>
  </si>
  <si>
    <t>באמצעות המסך המצורף</t>
  </si>
  <si>
    <t>Standard PoE
Android
מיקרופון ורמקול מובנים</t>
  </si>
  <si>
    <t>יכול להציג מצלמות אבטחה
Android 7.1
2 מקרופונים ורמקול מובנים</t>
  </si>
  <si>
    <t>8 (up to 16)</t>
  </si>
  <si>
    <t>DS-2CD2343G2-IU</t>
  </si>
  <si>
    <t>DS-2CD2047G2H-LIU/SLB</t>
  </si>
  <si>
    <t>DS-K2624X</t>
  </si>
  <si>
    <t>Alarm IN ×8 , Door Sensor ×4
 Exit Button ×4 , Case Input ×8, Tamper ×1 , Lock Relay ×4
 Alarm Relay  x4</t>
  </si>
  <si>
    <r>
      <t xml:space="preserve">אזעקה היברידית </t>
    </r>
    <r>
      <rPr>
        <b/>
        <sz val="24"/>
        <color rgb="FFFF0000"/>
        <rFont val="Arial"/>
        <family val="2"/>
        <scheme val="minor"/>
      </rPr>
      <t>HIK</t>
    </r>
    <r>
      <rPr>
        <b/>
        <sz val="24"/>
        <color theme="0"/>
        <rFont val="Arial"/>
        <family val="2"/>
        <scheme val="minor"/>
      </rPr>
      <t>VISION</t>
    </r>
    <r>
      <rPr>
        <b/>
        <sz val="24"/>
        <color theme="1"/>
        <rFont val="Arial"/>
        <family val="2"/>
        <scheme val="minor"/>
      </rPr>
      <t xml:space="preserve"> 
</t>
    </r>
    <r>
      <rPr>
        <b/>
        <sz val="24"/>
        <color theme="0"/>
        <rFont val="Arial"/>
        <family val="2"/>
        <scheme val="minor"/>
      </rPr>
      <t>מדיניות הנחה שונה</t>
    </r>
  </si>
  <si>
    <t>מצבר 12VDC-7AH</t>
  </si>
  <si>
    <t>DS-K1F820-F</t>
  </si>
  <si>
    <t>רמקול שקוע 6W IP
תומך HikCentral
HikConnect</t>
  </si>
  <si>
    <t>DS-QAZ1203G1-BE</t>
  </si>
  <si>
    <t>DS-QAZ0203G1-S</t>
  </si>
  <si>
    <t>רמקול שקוע 3W IP
תומך HikCentral
HikConnect</t>
  </si>
  <si>
    <t xml:space="preserve">82 db </t>
  </si>
  <si>
    <t>PoE: 802.3at</t>
  </si>
  <si>
    <t>DS-QAZ1610G1-BE</t>
  </si>
  <si>
    <t>DS-QAZ0610G1-S</t>
  </si>
  <si>
    <t>PoE: 50 V to 57 V
max 71W</t>
  </si>
  <si>
    <t>DS-KD-MFB</t>
  </si>
  <si>
    <t>מודול טביעת אצבע + קורא כרטיסים</t>
  </si>
  <si>
    <t>DS-K1T673DWX</t>
  </si>
  <si>
    <r>
      <t xml:space="preserve">מסוף זיהוי פנים "7 מגע, קורא מייפיר+,רמקול, </t>
    </r>
    <r>
      <rPr>
        <b/>
        <sz val="11"/>
        <color rgb="FF6699FF"/>
        <rFont val="Arial"/>
        <family val="2"/>
        <scheme val="minor"/>
      </rPr>
      <t>Wi-Fi</t>
    </r>
  </si>
  <si>
    <t>RS-485 Card Reader x 8
Wiegand Card Reader x 4
web configuration 
HC-Team management</t>
  </si>
  <si>
    <r>
      <t>iDS-2CD7A46G2/</t>
    </r>
    <r>
      <rPr>
        <b/>
        <sz val="11"/>
        <color rgb="FFFF0000"/>
        <rFont val="Arial"/>
        <family val="2"/>
        <scheme val="minor"/>
      </rPr>
      <t>P</t>
    </r>
    <r>
      <rPr>
        <sz val="11"/>
        <rFont val="Arial"/>
        <family val="2"/>
        <scheme val="minor"/>
      </rPr>
      <t>-IZHSY(2.8-12)</t>
    </r>
  </si>
  <si>
    <r>
      <t xml:space="preserve">כולל :
1. מודול דלת כניסה
2. מודול קודן
3. תחנה פנימית "7 WIFI
4. קופסת התקנה </t>
    </r>
    <r>
      <rPr>
        <b/>
        <sz val="11"/>
        <color theme="1"/>
        <rFont val="Arial"/>
        <family val="2"/>
        <scheme val="minor"/>
      </rPr>
      <t>על הטיח</t>
    </r>
  </si>
  <si>
    <r>
      <t xml:space="preserve">כולל :
1. מודול דלת כניסה
2. מודול קודן
3. תחנה פנימית "7 WIFI
4. קופסת התקנה </t>
    </r>
    <r>
      <rPr>
        <b/>
        <sz val="11"/>
        <color theme="1"/>
        <rFont val="Arial"/>
        <family val="2"/>
        <scheme val="minor"/>
      </rPr>
      <t>תחת הטיח</t>
    </r>
  </si>
  <si>
    <t>DS-2CD1027G2-LUF</t>
  </si>
  <si>
    <r>
      <t>DS-2SF8C442MXG</t>
    </r>
    <r>
      <rPr>
        <b/>
        <sz val="11"/>
        <color theme="4"/>
        <rFont val="Arial"/>
        <family val="2"/>
        <scheme val="minor"/>
      </rPr>
      <t>1</t>
    </r>
    <r>
      <rPr>
        <sz val="11"/>
        <rFont val="Arial"/>
        <family val="2"/>
        <scheme val="minor"/>
      </rPr>
      <t>-EL/26</t>
    </r>
  </si>
  <si>
    <t>יחידת אינטרקום ללא מסך עם 9-לחצני טאץ' רמקול + מיקרופון</t>
  </si>
  <si>
    <t>DS-2DT8C442MXG-LWT</t>
  </si>
  <si>
    <t xml:space="preserve">IR עד 500 מ' אור לבן עד 100 מ' </t>
  </si>
  <si>
    <t>6 ~ 252</t>
  </si>
  <si>
    <t>DS-2CD2523G2-I(2.8mm)D</t>
  </si>
  <si>
    <t>DS-2CD2047G3-LI2UY/S(L)(RB)</t>
  </si>
  <si>
    <t>DS-2CD2087G3-LI2UY/SL</t>
  </si>
  <si>
    <t>DS-2CD2347G3-LIS2UY/SL</t>
  </si>
  <si>
    <t>DS-2CD2387G3-LIS2UY/SR</t>
  </si>
  <si>
    <t>DS-2CD2T47G3-LIS2UY/SL</t>
  </si>
  <si>
    <t>DS-2CD2T87G3-LIS2UY/SR</t>
  </si>
  <si>
    <t>Column271</t>
  </si>
  <si>
    <t>Column272</t>
  </si>
  <si>
    <t>Column273</t>
  </si>
  <si>
    <t>Column274</t>
  </si>
  <si>
    <t>Column275</t>
  </si>
  <si>
    <t>Column276</t>
  </si>
  <si>
    <t>DS-2CD6D42G0-IS</t>
  </si>
  <si>
    <t>2 X 2.8 mm</t>
  </si>
  <si>
    <t>יציאות</t>
  </si>
  <si>
    <t>פרוטוקול</t>
  </si>
  <si>
    <t>NFS/iSCSI</t>
  </si>
  <si>
    <t>DS-6701HFHI/V</t>
  </si>
  <si>
    <t>DS-6701HUHI</t>
  </si>
  <si>
    <t>DS-6704HUHI</t>
  </si>
  <si>
    <t>DS-6716HUHI-K</t>
  </si>
  <si>
    <t>DS-6904UDI(C)(STD)</t>
  </si>
  <si>
    <t>DS-6908UDI(C)(STD)</t>
  </si>
  <si>
    <t>DS-6912UDI(C)(STD)</t>
  </si>
  <si>
    <t>DS-6916UDI(C)</t>
  </si>
  <si>
    <t>דוחס / פורס ווידאו</t>
  </si>
  <si>
    <t>דוחס HDMI לערוץ 1</t>
  </si>
  <si>
    <t>דוחס ערוץ אחד למצלמת טורבו</t>
  </si>
  <si>
    <t>דוחס 4 ערוצים טורבו</t>
  </si>
  <si>
    <t>דוחס 16 ערוצים H.265+ 4K כולל 16/4 IO</t>
  </si>
  <si>
    <t>פורס 4 ערוצים עד 12MP</t>
  </si>
  <si>
    <t>פורס 8 ערוצים עד 12MP</t>
  </si>
  <si>
    <t>פורס וידאו ל 12 מסכים</t>
  </si>
  <si>
    <t>פורס וידאו ל 16 מסכים</t>
  </si>
  <si>
    <t>1XHDMI OR 1XVGA</t>
  </si>
  <si>
    <t xml:space="preserve"> 1XVGA</t>
  </si>
  <si>
    <t>1080p</t>
  </si>
  <si>
    <t>1XBNC</t>
  </si>
  <si>
    <t>תומך Micro-SD עד 128GB</t>
  </si>
  <si>
    <t>NFS</t>
  </si>
  <si>
    <t>4XBNC</t>
  </si>
  <si>
    <r>
      <rPr>
        <b/>
        <sz val="11"/>
        <color theme="1"/>
        <rFont val="Arial"/>
        <family val="2"/>
        <scheme val="minor"/>
      </rPr>
      <t>מגע יבש 4/2</t>
    </r>
    <r>
      <rPr>
        <sz val="11"/>
        <color theme="1"/>
        <rFont val="Arial"/>
        <family val="2"/>
        <charset val="177"/>
        <scheme val="minor"/>
      </rPr>
      <t xml:space="preserve"> , כניסה ויציאת אודיו</t>
    </r>
  </si>
  <si>
    <t>16XBNC</t>
  </si>
  <si>
    <t>תומך עד 2X8TB SATA</t>
  </si>
  <si>
    <r>
      <rPr>
        <b/>
        <sz val="11"/>
        <color theme="1"/>
        <rFont val="Arial"/>
        <family val="2"/>
        <scheme val="minor"/>
      </rPr>
      <t>מגע יבש 4/1</t>
    </r>
    <r>
      <rPr>
        <sz val="11"/>
        <color theme="1"/>
        <rFont val="Arial"/>
        <family val="2"/>
        <charset val="177"/>
        <scheme val="minor"/>
      </rPr>
      <t xml:space="preserve"> , כניסת אודיו 4 יציאת אודיו 1</t>
    </r>
  </si>
  <si>
    <t>2XHDMI</t>
  </si>
  <si>
    <t>כניסות וידאו</t>
  </si>
  <si>
    <t>4XHDMI</t>
  </si>
  <si>
    <t>4K</t>
  </si>
  <si>
    <r>
      <rPr>
        <b/>
        <sz val="11"/>
        <color theme="1"/>
        <rFont val="Arial"/>
        <family val="2"/>
        <scheme val="minor"/>
      </rPr>
      <t>מגע יבש 8/8</t>
    </r>
    <r>
      <rPr>
        <sz val="11"/>
        <color theme="1"/>
        <rFont val="Arial"/>
        <family val="2"/>
        <charset val="177"/>
        <scheme val="minor"/>
      </rPr>
      <t xml:space="preserve"> , כניסת אודיו 2 יציאת אודיו 4</t>
    </r>
  </si>
  <si>
    <t>220 VAC</t>
  </si>
  <si>
    <t>8XHDMI</t>
  </si>
  <si>
    <r>
      <rPr>
        <b/>
        <sz val="11"/>
        <color theme="1"/>
        <rFont val="Arial"/>
        <family val="2"/>
        <scheme val="minor"/>
      </rPr>
      <t>מגע יבש 8/8</t>
    </r>
    <r>
      <rPr>
        <sz val="11"/>
        <color theme="1"/>
        <rFont val="Arial"/>
        <family val="2"/>
        <charset val="177"/>
        <scheme val="minor"/>
      </rPr>
      <t xml:space="preserve"> , כניסת אודיו 2 יציאת אודיו 8</t>
    </r>
  </si>
  <si>
    <t>12XHDMI</t>
  </si>
  <si>
    <r>
      <rPr>
        <b/>
        <sz val="11"/>
        <color theme="1"/>
        <rFont val="Arial"/>
        <family val="2"/>
        <scheme val="minor"/>
      </rPr>
      <t>מגע יבש 8/8</t>
    </r>
    <r>
      <rPr>
        <sz val="11"/>
        <color theme="1"/>
        <rFont val="Arial"/>
        <family val="2"/>
        <charset val="177"/>
        <scheme val="minor"/>
      </rPr>
      <t xml:space="preserve"> , כניסת אודיו 2 יציאת אודיו 12</t>
    </r>
  </si>
  <si>
    <t>16XHDMI</t>
  </si>
  <si>
    <r>
      <rPr>
        <b/>
        <sz val="11"/>
        <color theme="1"/>
        <rFont val="Arial"/>
        <family val="2"/>
        <scheme val="minor"/>
      </rPr>
      <t>מגע יבש 8/8</t>
    </r>
    <r>
      <rPr>
        <sz val="11"/>
        <color theme="1"/>
        <rFont val="Arial"/>
        <family val="2"/>
        <charset val="177"/>
        <scheme val="minor"/>
      </rPr>
      <t xml:space="preserve"> , כניסת אודיו 2 יציאת אודיו 16</t>
    </r>
  </si>
  <si>
    <t>DS-PS102X(O-STD)RED</t>
  </si>
  <si>
    <t>אזעקה היברידית , סירנה חיצונית אור אדום IP55 110DB</t>
  </si>
  <si>
    <t>221x215x51mm</t>
  </si>
  <si>
    <t>DS-2DT5432MWG-T(O-(PA</t>
  </si>
  <si>
    <t xml:space="preserve"> עד 100 מ'</t>
  </si>
  <si>
    <r>
      <rPr>
        <b/>
        <sz val="12"/>
        <color theme="5" tint="-0.249977111117893"/>
        <rFont val="Arial"/>
        <family val="2"/>
        <scheme val="minor"/>
      </rPr>
      <t>אנטי קורוזיה</t>
    </r>
    <r>
      <rPr>
        <b/>
        <sz val="12"/>
        <color theme="1"/>
        <rFont val="Arial"/>
        <family val="2"/>
        <scheme val="minor"/>
      </rPr>
      <t xml:space="preserve">
AcuSense ,
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
Auto Tracking ,
כולל מגב</t>
    </r>
  </si>
  <si>
    <t>אזעקה היברידית , סירנה פנימית אור אדום IP54 105dB</t>
  </si>
  <si>
    <t>DS-2SE7C432MWG-EB/26(F</t>
  </si>
  <si>
    <r>
      <t xml:space="preserve">TandemVu,
Auto Tracking ,
</t>
    </r>
    <r>
      <rPr>
        <b/>
        <sz val="12"/>
        <color rgb="FF00B0F0"/>
        <rFont val="Arial"/>
        <family val="2"/>
        <scheme val="minor"/>
      </rPr>
      <t>רמקול ואור מהבהב</t>
    </r>
    <r>
      <rPr>
        <b/>
        <sz val="12"/>
        <color theme="1"/>
        <rFont val="Arial"/>
        <family val="2"/>
        <scheme val="minor"/>
      </rPr>
      <t xml:space="preserve">
AcuSense</t>
    </r>
  </si>
  <si>
    <t>5.9 ~ 188.8 , 2.8mm</t>
  </si>
  <si>
    <t>DS-2CD1343G2-LIU(2.8m</t>
  </si>
  <si>
    <t>DS-2DF8C842IXG1-EL</t>
  </si>
  <si>
    <r>
      <t xml:space="preserve">Deep Learning,
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Auto Tracking </t>
    </r>
  </si>
  <si>
    <t>DS-2DF8C842IXG1-ELW</t>
  </si>
  <si>
    <r>
      <t xml:space="preserve">רמקול שקוע אנלוגי 3W
</t>
    </r>
    <r>
      <rPr>
        <b/>
        <sz val="11"/>
        <rFont val="Arial"/>
        <family val="2"/>
      </rPr>
      <t>הרחבה עד 3 יח'</t>
    </r>
  </si>
  <si>
    <r>
      <t xml:space="preserve">רמקול שקוע אנלוגי 6W
</t>
    </r>
    <r>
      <rPr>
        <b/>
        <sz val="11"/>
        <rFont val="Arial"/>
        <family val="2"/>
      </rPr>
      <t>הרחבה</t>
    </r>
    <r>
      <rPr>
        <sz val="11"/>
        <rFont val="Arial"/>
        <family val="2"/>
      </rPr>
      <t xml:space="preserve"> עד יחידה 1</t>
    </r>
  </si>
  <si>
    <r>
      <t xml:space="preserve">רמקול שקוע </t>
    </r>
    <r>
      <rPr>
        <b/>
        <sz val="11"/>
        <rFont val="Arial"/>
        <family val="2"/>
      </rPr>
      <t xml:space="preserve">לבן </t>
    </r>
    <r>
      <rPr>
        <sz val="11"/>
        <rFont val="Arial"/>
        <family val="2"/>
      </rPr>
      <t xml:space="preserve">אנלוגי 10W עד 5 יחי'
</t>
    </r>
    <r>
      <rPr>
        <b/>
        <sz val="11"/>
        <rFont val="Arial"/>
        <family val="2"/>
      </rPr>
      <t>הרחבה</t>
    </r>
  </si>
  <si>
    <t>DS-K1T344EBFWX-E1</t>
  </si>
  <si>
    <t>HCP-ACS-Base</t>
  </si>
  <si>
    <t>רשיון בסיס לבקרת כניסה לא כולל רשיון לדלתות</t>
  </si>
  <si>
    <t xml:space="preserve">Access Controll Door Base Licence </t>
  </si>
  <si>
    <r>
      <t>TandemVu ,</t>
    </r>
    <r>
      <rPr>
        <b/>
        <sz val="12"/>
        <color rgb="FF00B0F0"/>
        <rFont val="Arial"/>
        <family val="2"/>
        <scheme val="minor"/>
      </rPr>
      <t xml:space="preserve">
C</t>
    </r>
    <r>
      <rPr>
        <b/>
        <sz val="12"/>
        <color rgb="FFFF0000"/>
        <rFont val="Arial"/>
        <family val="2"/>
        <scheme val="minor"/>
      </rPr>
      <t>olo</t>
    </r>
    <r>
      <rPr>
        <b/>
        <sz val="12"/>
        <color theme="1"/>
        <rFont val="Arial"/>
        <family val="2"/>
        <scheme val="minor"/>
      </rPr>
      <t>rVu ,
AcuSense</t>
    </r>
  </si>
  <si>
    <t>DS-2CD2083G2-LI2U</t>
  </si>
  <si>
    <t>DS-2CD2343G2-LI2U(2.8m</t>
  </si>
  <si>
    <t>DS-2CD2T43G2-2LI2U(2.8</t>
  </si>
  <si>
    <t>DS-2CD2T83G2-2LI2U(2.8</t>
  </si>
  <si>
    <t>1/2.9"</t>
  </si>
  <si>
    <t>אור לבן + אינפרא
עד 60 מ'</t>
  </si>
  <si>
    <t>מיקרופון כפול</t>
  </si>
  <si>
    <t>Column277</t>
  </si>
  <si>
    <t>Column278</t>
  </si>
  <si>
    <t>Column279</t>
  </si>
  <si>
    <t>Column280</t>
  </si>
  <si>
    <t>Column281</t>
  </si>
  <si>
    <t>DS-2CD2383G2-LI2U(2.8m</t>
  </si>
  <si>
    <t>Column282</t>
  </si>
  <si>
    <t>Column283</t>
  </si>
  <si>
    <t>DS-2CD2043G2-LI2U(2.8m</t>
  </si>
  <si>
    <t xml:space="preserve">1/2.9" </t>
  </si>
  <si>
    <t>DS-2TD2167-35/PY</t>
  </si>
  <si>
    <t>DS-2TD2167-15/PY</t>
  </si>
  <si>
    <t>DS-2TD2167-25/PY</t>
  </si>
  <si>
    <t>15 מ"מ</t>
  </si>
  <si>
    <t>441 מ'</t>
  </si>
  <si>
    <t>110 מ'</t>
  </si>
  <si>
    <t>184 מ'</t>
  </si>
  <si>
    <t>257 מ'</t>
  </si>
  <si>
    <t>1,353 מ'</t>
  </si>
  <si>
    <t>309 מ'</t>
  </si>
  <si>
    <t>515 מ'</t>
  </si>
  <si>
    <t>3,157 מ'</t>
  </si>
  <si>
    <t>721 מ'</t>
  </si>
  <si>
    <t>250 מ'</t>
  </si>
  <si>
    <t>413 מ'</t>
  </si>
  <si>
    <t>295 מ'</t>
  </si>
  <si>
    <t>177 מ'</t>
  </si>
  <si>
    <r>
      <t xml:space="preserve">
DC12V
</t>
    </r>
    <r>
      <rPr>
        <b/>
        <sz val="11"/>
        <color theme="1"/>
        <rFont val="Arial"/>
        <family val="2"/>
        <scheme val="minor"/>
      </rPr>
      <t>PoE</t>
    </r>
  </si>
  <si>
    <r>
      <t>iDS-2CD7A46G2/</t>
    </r>
    <r>
      <rPr>
        <b/>
        <sz val="11"/>
        <color rgb="FFFF0000"/>
        <rFont val="Arial"/>
        <family val="2"/>
        <scheme val="minor"/>
      </rPr>
      <t>P</t>
    </r>
    <r>
      <rPr>
        <sz val="11"/>
        <rFont val="Arial"/>
        <family val="2"/>
        <scheme val="minor"/>
      </rPr>
      <t>-IZHSY(8-32)</t>
    </r>
  </si>
  <si>
    <t>iDS-2CD7A46G2/P-IZHSY(8-32)</t>
  </si>
  <si>
    <t>iDS-2CD7A46G2/P-IZHSY(2.8-12)</t>
  </si>
  <si>
    <t>HCP-VSS-Base/64Ch</t>
  </si>
  <si>
    <t>HikCentral-P-VSS-150Ch</t>
  </si>
  <si>
    <t>HikCentral-P-VSS-Base/150 Ch</t>
  </si>
  <si>
    <t>HikCentral-VSS-Base/64 Ch</t>
  </si>
  <si>
    <t xml:space="preserve">רישיון ערוצים HikCentral-P-VSS-Base/150 </t>
  </si>
  <si>
    <t>רישיון ערוצים HikCentral-VSS-Base/64</t>
  </si>
  <si>
    <r>
      <t>DS-2CD2047</t>
    </r>
    <r>
      <rPr>
        <b/>
        <sz val="11"/>
        <color rgb="FFE68900"/>
        <rFont val="Arial"/>
        <family val="2"/>
        <scheme val="minor"/>
      </rPr>
      <t>G3</t>
    </r>
    <r>
      <rPr>
        <sz val="11"/>
        <rFont val="Arial"/>
        <family val="2"/>
        <charset val="177"/>
        <scheme val="minor"/>
      </rPr>
      <t>-LI2UY/S(L)(RB)</t>
    </r>
  </si>
  <si>
    <r>
      <t>DS-2CD2087</t>
    </r>
    <r>
      <rPr>
        <b/>
        <sz val="11"/>
        <color rgb="FFE68900"/>
        <rFont val="Arial"/>
        <family val="2"/>
        <scheme val="minor"/>
      </rPr>
      <t>G3</t>
    </r>
    <r>
      <rPr>
        <sz val="11"/>
        <rFont val="Arial"/>
        <family val="2"/>
        <charset val="177"/>
        <scheme val="minor"/>
      </rPr>
      <t>-LI2UY/SL</t>
    </r>
  </si>
  <si>
    <r>
      <t>DS-2CD2T47</t>
    </r>
    <r>
      <rPr>
        <b/>
        <sz val="11"/>
        <color rgb="FFE68900"/>
        <rFont val="Arial"/>
        <family val="2"/>
        <scheme val="minor"/>
      </rPr>
      <t>G3</t>
    </r>
    <r>
      <rPr>
        <sz val="11"/>
        <rFont val="Arial"/>
        <family val="2"/>
        <scheme val="minor"/>
      </rPr>
      <t>-LIS2UY/SL</t>
    </r>
  </si>
  <si>
    <r>
      <t>DS-2CD2T87</t>
    </r>
    <r>
      <rPr>
        <b/>
        <sz val="11"/>
        <color rgb="FFE68900"/>
        <rFont val="Arial"/>
        <family val="2"/>
        <scheme val="minor"/>
      </rPr>
      <t>G3</t>
    </r>
    <r>
      <rPr>
        <sz val="11"/>
        <rFont val="Arial"/>
        <family val="2"/>
        <charset val="177"/>
        <scheme val="minor"/>
      </rPr>
      <t>-LIS2UY/SR</t>
    </r>
  </si>
  <si>
    <r>
      <t>DS-2CD2347</t>
    </r>
    <r>
      <rPr>
        <b/>
        <sz val="11"/>
        <color rgb="FFE68900"/>
        <rFont val="Arial"/>
        <family val="2"/>
        <scheme val="minor"/>
      </rPr>
      <t>G3</t>
    </r>
    <r>
      <rPr>
        <sz val="11"/>
        <rFont val="Arial"/>
        <family val="2"/>
        <scheme val="minor"/>
      </rPr>
      <t>-LIS2UY/SL</t>
    </r>
  </si>
  <si>
    <r>
      <t>DS-2CD2387</t>
    </r>
    <r>
      <rPr>
        <b/>
        <sz val="11"/>
        <color rgb="FFE68900"/>
        <rFont val="Arial"/>
        <family val="2"/>
        <scheme val="minor"/>
      </rPr>
      <t>G3</t>
    </r>
    <r>
      <rPr>
        <sz val="11"/>
        <rFont val="Arial"/>
        <family val="2"/>
        <scheme val="minor"/>
      </rPr>
      <t>-LIS2UY/SR</t>
    </r>
  </si>
  <si>
    <t>DS-K2602T</t>
  </si>
  <si>
    <t>120 db 7W</t>
  </si>
  <si>
    <r>
      <t xml:space="preserve">124 db </t>
    </r>
    <r>
      <rPr>
        <b/>
        <sz val="11"/>
        <color rgb="FFFF0000"/>
        <rFont val="Arial"/>
        <family val="2"/>
      </rPr>
      <t>25W</t>
    </r>
  </si>
  <si>
    <r>
      <t xml:space="preserve">Standard PoE
מיקרופון ורמקול מובנים
</t>
    </r>
    <r>
      <rPr>
        <b/>
        <sz val="11"/>
        <color rgb="FFFF0000"/>
        <rFont val="Arial"/>
        <family val="2"/>
        <scheme val="minor"/>
      </rPr>
      <t>ניתן לשנות סיסמה דרך המסך
תומך ב- BroadCasting</t>
    </r>
  </si>
  <si>
    <t>DS-KH6320-TE1
שחור</t>
  </si>
  <si>
    <t>DS-KH8381-WTE1</t>
  </si>
  <si>
    <t>180.4  × 128.4  × 21.8 mm</t>
  </si>
  <si>
    <t>iDS-2CD7A86G2-IZHSY(2.8-12)</t>
  </si>
  <si>
    <t>iDS-2CD7A86G2-IZHS(Y) (8-32)</t>
  </si>
  <si>
    <t>DS-K1T673DX</t>
  </si>
  <si>
    <t>מסוף זיהוי פנים "7 מגע, קורא מייפיר+,רמקול</t>
  </si>
  <si>
    <t>RS-485
Wiegand
IP-65 IK-10</t>
  </si>
  <si>
    <t>DS-2DF8C260I5XG1-ELW</t>
  </si>
  <si>
    <t>DS-2DF8C442IXG1-EL(+PS</t>
  </si>
  <si>
    <t>DS-2DF9C848LXG1-LW</t>
  </si>
  <si>
    <t>DS-2SF8C442MXG1-ELW/14(F1)(O-STD)</t>
  </si>
  <si>
    <t>POE
DC 12V 
1A</t>
  </si>
  <si>
    <t xml:space="preserve">32GB מובנה </t>
  </si>
  <si>
    <r>
      <t xml:space="preserve">Wi-Fi
</t>
    </r>
    <r>
      <rPr>
        <b/>
        <sz val="12"/>
        <rFont val="Arial"/>
        <family val="2"/>
        <scheme val="minor"/>
      </rPr>
      <t>4G</t>
    </r>
  </si>
  <si>
    <t>לייזר עד 1,000 מ'</t>
  </si>
  <si>
    <t>Column284</t>
  </si>
  <si>
    <t>DS-TDSB0G-FK/500</t>
  </si>
  <si>
    <t>IP67 / IK10</t>
  </si>
  <si>
    <t>עד 32 מטרות זיהוי
עד 16 איזורים
4 איזורי התרעה</t>
  </si>
  <si>
    <t>עד 500 מטרים</t>
  </si>
  <si>
    <t>SmartTracking</t>
  </si>
  <si>
    <t>טווח גילוי אדם</t>
  </si>
  <si>
    <t>טווח גילוי רכב</t>
  </si>
  <si>
    <t>עד 1000 מטרים</t>
  </si>
  <si>
    <t>זיהוי
מספר מטרות</t>
  </si>
  <si>
    <t>תמיכה בשילוב מצלמת PTZ</t>
  </si>
  <si>
    <t>1 input
4 Relay outputs</t>
  </si>
  <si>
    <t>DS-2CD3666G2T-IZS 2.7-13.5</t>
  </si>
  <si>
    <t>DS-2CD3666G2T-IZS 7-35</t>
  </si>
  <si>
    <t>iDS-2CD7A46G2-IZHSY(2.8-12)</t>
  </si>
  <si>
    <t>DS-KAB344-S1</t>
  </si>
  <si>
    <t>מגן גשם למסוף זיהוי פנים  DS-K1T344MBFWX</t>
  </si>
  <si>
    <t>DS-2DF9C453LXG1-LW+PSU</t>
  </si>
  <si>
    <t>150dB</t>
  </si>
  <si>
    <t>6.6-350</t>
  </si>
  <si>
    <t>DS-2CD2787G2H-LIPTRZS2</t>
  </si>
  <si>
    <t>DS-4603ZJ-PA</t>
  </si>
  <si>
    <t>180 × 97 × 329 mm</t>
  </si>
  <si>
    <t>DS-1673ZJ-P</t>
  </si>
  <si>
    <t>127 ×194 mm</t>
  </si>
  <si>
    <t>DS-1276ZJ-P</t>
  </si>
  <si>
    <t>180 × 105 × 250 mm</t>
  </si>
  <si>
    <t>DS-4612ZJ-PA</t>
  </si>
  <si>
    <t>זרוע הנמכה 10 ס"מ</t>
  </si>
  <si>
    <t>117 × 117 × 105 mm</t>
  </si>
  <si>
    <t>6.6 - 316.8</t>
  </si>
  <si>
    <t>DS-2115ZJ-P</t>
  </si>
  <si>
    <t>194 × 126.6 × 45.3 mm</t>
  </si>
  <si>
    <t>DS-4604ZJ-PA</t>
  </si>
  <si>
    <t>160 × 124 × 398 mm</t>
  </si>
  <si>
    <t>DS-4614ZJ-PA</t>
  </si>
  <si>
    <t>121.2×121.2×98mm</t>
  </si>
  <si>
    <t>RS-485 Card Reader x 15
Wiegand Card Reader x 8
web configuration 
HC-Team management</t>
  </si>
  <si>
    <t>DS-K2708X</t>
  </si>
  <si>
    <t>DS-K2M002X</t>
  </si>
  <si>
    <t>הרחבה של-2 דלתות לבקר סדרה K2708X</t>
  </si>
  <si>
    <t>RS-485 Card Reader x 4
Wiegand Card Reader x 2
web configuration 
HC-Team management</t>
  </si>
  <si>
    <t>124 x 103.9 x 43 mm</t>
  </si>
  <si>
    <t>רמקולים IP + אנלוג</t>
  </si>
  <si>
    <t xml:space="preserve"> RS-485 , Wiegand (W26/W34)</t>
  </si>
  <si>
    <t>487.2 x 417.5 x 98.3 mm</t>
  </si>
  <si>
    <t>360 x 345 x 82.3 mm</t>
  </si>
  <si>
    <t>Alarm IN ×4 , Door Sensor ×2
 Exit Button ×2 , Case Input ×2 Tamper ×1 , Door Relay ×2
 Alarm Relay  x4</t>
  </si>
  <si>
    <t>Column285</t>
  </si>
  <si>
    <t>Column286</t>
  </si>
  <si>
    <t>Column287</t>
  </si>
  <si>
    <t>Alarm IN ×16 , Door Sensor ×8
 Exit Button ×8 , Tamper ×1 , Lock Relay ×8
 Alarm Relay  x8</t>
  </si>
  <si>
    <t>Alarm IN ×4 , Door Sensor ×2
 Exit Button ×2 , Tamper ×1 , Lock Relay ×2
 Alarm Relay  x2</t>
  </si>
  <si>
    <t>240V AC</t>
  </si>
  <si>
    <r>
      <t xml:space="preserve">AcuSense ,
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
Auto Tracking</t>
    </r>
  </si>
  <si>
    <r>
      <rPr>
        <b/>
        <sz val="12"/>
        <color theme="5" tint="-0.249977111117893"/>
        <rFont val="Arial"/>
        <family val="2"/>
        <scheme val="minor"/>
      </rPr>
      <t>אנטי קורוזיה</t>
    </r>
    <r>
      <rPr>
        <b/>
        <sz val="12"/>
        <color theme="1"/>
        <rFont val="Arial"/>
        <family val="2"/>
        <scheme val="minor"/>
      </rPr>
      <t xml:space="preserve">
AcuSense ,
Dark Fighter </t>
    </r>
  </si>
  <si>
    <t>DS-KAS809EX</t>
  </si>
  <si>
    <t>DS-KAS809MX</t>
  </si>
  <si>
    <t>קודן עצמאי EM
מנעול מגנטי 280KG
זרועות תליה LZ
לחצן יציאה
4 כרטיסי צ'יפ</t>
  </si>
  <si>
    <t>קודן עצמאי מייפר
מנעול מגנטי 280KG
זרועות תליה LZ
לחצן יציאה
4 כרטיסי צ'יפ</t>
  </si>
  <si>
    <t>Wiegand</t>
  </si>
  <si>
    <t>Lock control X1
Exit button X1
Door contact input  X1
Alarm output X1</t>
  </si>
  <si>
    <t>12 VDC, 1 A</t>
  </si>
  <si>
    <t>151 mm × 48 mm × 21.5 mm</t>
  </si>
  <si>
    <t>DS-K1T809EX</t>
  </si>
  <si>
    <t>DS-K1T809MX</t>
  </si>
  <si>
    <r>
      <t xml:space="preserve">קיט קודן 
קורא קרבה עצמאי 
ונעילה מגנטית 
</t>
    </r>
    <r>
      <rPr>
        <b/>
        <sz val="11"/>
        <color rgb="FF00B0F0"/>
        <rFont val="Arial"/>
        <family val="2"/>
        <scheme val="minor"/>
      </rPr>
      <t>EM</t>
    </r>
  </si>
  <si>
    <r>
      <t xml:space="preserve">קיט קודן 
קורא קרבה עצמאי 
ונעילה מגנטית 
</t>
    </r>
    <r>
      <rPr>
        <b/>
        <sz val="11"/>
        <color rgb="FF00B0F0"/>
        <rFont val="Arial"/>
        <family val="2"/>
        <scheme val="minor"/>
      </rPr>
      <t>מייפר</t>
    </r>
  </si>
  <si>
    <t>קורא קרבה עצמאי EM + קודן
מתכת</t>
  </si>
  <si>
    <t>קורא קרבה עצמאי מייפר + קודן
מתכת</t>
  </si>
  <si>
    <r>
      <rPr>
        <b/>
        <sz val="11"/>
        <color rgb="FFFF0000"/>
        <rFont val="Arial"/>
        <family val="2"/>
        <scheme val="minor"/>
      </rPr>
      <t>קטן</t>
    </r>
    <r>
      <rPr>
        <sz val="11"/>
        <rFont val="Arial"/>
        <family val="2"/>
        <scheme val="minor"/>
      </rPr>
      <t xml:space="preserve"> במיוחד -דיסק SSD</t>
    </r>
  </si>
  <si>
    <r>
      <rPr>
        <b/>
        <sz val="11"/>
        <color rgb="FFFF0000"/>
        <rFont val="Arial"/>
        <family val="2"/>
        <scheme val="minor"/>
      </rPr>
      <t>קטן</t>
    </r>
    <r>
      <rPr>
        <sz val="11"/>
        <rFont val="Arial"/>
        <family val="2"/>
        <scheme val="minor"/>
      </rPr>
      <t xml:space="preserve"> במיוחד -דיסק </t>
    </r>
    <r>
      <rPr>
        <b/>
        <sz val="11"/>
        <rFont val="Arial"/>
        <family val="2"/>
        <scheme val="minor"/>
      </rPr>
      <t>POE</t>
    </r>
    <r>
      <rPr>
        <sz val="11"/>
        <rFont val="Arial"/>
        <family val="2"/>
        <scheme val="minor"/>
      </rPr>
      <t>/SSD</t>
    </r>
  </si>
  <si>
    <t>&gt;לחץ כאן&lt;  רשימת מכשירי NVR התומכים ברמקולי IP</t>
  </si>
  <si>
    <t>רדאר</t>
  </si>
  <si>
    <r>
      <t xml:space="preserve">RJ-45
1x 10/100 
</t>
    </r>
    <r>
      <rPr>
        <b/>
        <sz val="11"/>
        <color theme="1"/>
        <rFont val="Arial"/>
        <family val="2"/>
        <scheme val="minor"/>
      </rPr>
      <t>Wi-Fi</t>
    </r>
  </si>
  <si>
    <r>
      <t xml:space="preserve">RJ-45
1x 10/100
</t>
    </r>
    <r>
      <rPr>
        <b/>
        <sz val="11"/>
        <color theme="1"/>
        <rFont val="Arial"/>
        <family val="2"/>
        <scheme val="minor"/>
      </rPr>
      <t>Wi-Fi</t>
    </r>
  </si>
  <si>
    <r>
      <t xml:space="preserve">מסך 7" דו גידי ביתי עם 2Wire HD </t>
    </r>
    <r>
      <rPr>
        <b/>
        <sz val="11"/>
        <color rgb="FF0000FF"/>
        <rFont val="Arial"/>
        <family val="2"/>
        <scheme val="minor"/>
      </rPr>
      <t>WIFI</t>
    </r>
    <r>
      <rPr>
        <sz val="11"/>
        <color theme="1"/>
        <rFont val="Arial"/>
        <family val="2"/>
        <charset val="177"/>
        <scheme val="minor"/>
      </rPr>
      <t xml:space="preserve"> - שחור</t>
    </r>
  </si>
  <si>
    <r>
      <t xml:space="preserve">מסך 7" דו גידי ביתי עם 2Wire HD </t>
    </r>
    <r>
      <rPr>
        <b/>
        <sz val="11"/>
        <color rgb="FF0000FF"/>
        <rFont val="Arial"/>
        <family val="2"/>
        <scheme val="minor"/>
      </rPr>
      <t>WIFI</t>
    </r>
    <r>
      <rPr>
        <sz val="11"/>
        <color theme="1"/>
        <rFont val="Arial"/>
        <family val="2"/>
        <charset val="177"/>
        <scheme val="minor"/>
      </rPr>
      <t xml:space="preserve"> - לבן</t>
    </r>
  </si>
  <si>
    <r>
      <rPr>
        <b/>
        <sz val="11"/>
        <color theme="1"/>
        <rFont val="Arial"/>
        <family val="2"/>
        <scheme val="minor"/>
      </rPr>
      <t>:מסגרת</t>
    </r>
    <r>
      <rPr>
        <sz val="11"/>
        <color theme="1"/>
        <rFont val="Arial"/>
        <family val="2"/>
        <charset val="177"/>
        <scheme val="minor"/>
      </rPr>
      <t xml:space="preserve">
 134 x 124 × 4 mm
</t>
    </r>
    <r>
      <rPr>
        <b/>
        <sz val="11"/>
        <color theme="1"/>
        <rFont val="Arial"/>
        <family val="2"/>
        <scheme val="minor"/>
      </rPr>
      <t>:קופסה</t>
    </r>
    <r>
      <rPr>
        <sz val="11"/>
        <color theme="1"/>
        <rFont val="Arial"/>
        <family val="2"/>
        <charset val="177"/>
        <scheme val="minor"/>
      </rPr>
      <t xml:space="preserve">
 134 x 135 × 56 mm</t>
    </r>
  </si>
  <si>
    <r>
      <rPr>
        <b/>
        <sz val="11"/>
        <color theme="1"/>
        <rFont val="Arial"/>
        <family val="2"/>
        <scheme val="minor"/>
      </rPr>
      <t>:מסגרת</t>
    </r>
    <r>
      <rPr>
        <sz val="11"/>
        <color theme="1"/>
        <rFont val="Arial"/>
        <family val="2"/>
        <charset val="177"/>
        <scheme val="minor"/>
      </rPr>
      <t xml:space="preserve">
 236 x 124 × 4 mm
</t>
    </r>
    <r>
      <rPr>
        <b/>
        <sz val="11"/>
        <color theme="1"/>
        <rFont val="Arial"/>
        <family val="2"/>
        <scheme val="minor"/>
      </rPr>
      <t>:קופסה</t>
    </r>
    <r>
      <rPr>
        <sz val="11"/>
        <color theme="1"/>
        <rFont val="Arial"/>
        <family val="2"/>
        <charset val="177"/>
        <scheme val="minor"/>
      </rPr>
      <t xml:space="preserve">
 237 x 134 × 56 mm</t>
    </r>
  </si>
  <si>
    <r>
      <rPr>
        <b/>
        <sz val="11"/>
        <color theme="1"/>
        <rFont val="Arial"/>
        <family val="2"/>
        <scheme val="minor"/>
      </rPr>
      <t>:מסגרת</t>
    </r>
    <r>
      <rPr>
        <sz val="11"/>
        <color theme="1"/>
        <rFont val="Arial"/>
        <family val="2"/>
        <charset val="177"/>
        <scheme val="minor"/>
      </rPr>
      <t xml:space="preserve">
 320.8 x 107 × 4 mm  </t>
    </r>
    <r>
      <rPr>
        <b/>
        <sz val="11"/>
        <color theme="1"/>
        <rFont val="Arial"/>
        <family val="2"/>
        <scheme val="minor"/>
      </rPr>
      <t xml:space="preserve">
:קופסה</t>
    </r>
    <r>
      <rPr>
        <sz val="11"/>
        <color theme="1"/>
        <rFont val="Arial"/>
        <family val="2"/>
        <charset val="177"/>
        <scheme val="minor"/>
      </rPr>
      <t xml:space="preserve">
320.8 x 107 × 32.7 mm</t>
    </r>
  </si>
  <si>
    <r>
      <rPr>
        <b/>
        <sz val="11"/>
        <color theme="1"/>
        <rFont val="Arial"/>
        <family val="2"/>
        <scheme val="minor"/>
      </rPr>
      <t xml:space="preserve">לא להתקנה לבדו 
</t>
    </r>
    <r>
      <rPr>
        <sz val="11"/>
        <color theme="1"/>
        <rFont val="Arial"/>
        <family val="2"/>
        <charset val="177"/>
        <scheme val="minor"/>
      </rPr>
      <t xml:space="preserve"> *צריך לקנות גם 
DS-KD-ACW1</t>
    </r>
    <r>
      <rPr>
        <sz val="11"/>
        <color theme="1"/>
        <rFont val="Arial"/>
        <family val="2"/>
        <charset val="177"/>
        <scheme val="minor"/>
      </rPr>
      <t/>
    </r>
  </si>
  <si>
    <r>
      <rPr>
        <b/>
        <sz val="11"/>
        <color theme="1"/>
        <rFont val="Arial"/>
        <family val="2"/>
        <scheme val="minor"/>
      </rPr>
      <t xml:space="preserve">לא להתקנה לבדו 
</t>
    </r>
    <r>
      <rPr>
        <sz val="11"/>
        <color theme="1"/>
        <rFont val="Arial"/>
        <family val="2"/>
        <charset val="177"/>
        <scheme val="minor"/>
      </rPr>
      <t xml:space="preserve"> *צריך לקנות גם 
DS-KD-ACW2</t>
    </r>
  </si>
  <si>
    <r>
      <rPr>
        <b/>
        <sz val="11"/>
        <color theme="1"/>
        <rFont val="Arial"/>
        <family val="2"/>
        <scheme val="minor"/>
      </rPr>
      <t xml:space="preserve">לא להתקנה לבדו
</t>
    </r>
    <r>
      <rPr>
        <sz val="11"/>
        <color theme="1"/>
        <rFont val="Arial"/>
        <family val="2"/>
        <charset val="177"/>
        <scheme val="minor"/>
      </rPr>
      <t xml:space="preserve"> *צריך לקנות גם 
DS-KD-ACW3</t>
    </r>
  </si>
  <si>
    <r>
      <rPr>
        <b/>
        <sz val="11"/>
        <color theme="1"/>
        <rFont val="Arial"/>
        <family val="2"/>
        <scheme val="minor"/>
      </rPr>
      <t>מסגרת:</t>
    </r>
    <r>
      <rPr>
        <sz val="11"/>
        <color theme="1"/>
        <rFont val="Arial"/>
        <family val="2"/>
        <charset val="177"/>
        <scheme val="minor"/>
      </rPr>
      <t xml:space="preserve">
 134 * 124 * 4 ממ  
</t>
    </r>
    <r>
      <rPr>
        <b/>
        <sz val="11"/>
        <color theme="1"/>
        <rFont val="Arial"/>
        <family val="2"/>
        <scheme val="minor"/>
      </rPr>
      <t>קופסה:</t>
    </r>
    <r>
      <rPr>
        <sz val="11"/>
        <color theme="1"/>
        <rFont val="Arial"/>
        <family val="2"/>
        <charset val="177"/>
        <scheme val="minor"/>
      </rPr>
      <t xml:space="preserve">
 134 * 135 * 56 ממ</t>
    </r>
  </si>
  <si>
    <r>
      <rPr>
        <b/>
        <sz val="11"/>
        <color theme="1"/>
        <rFont val="Arial"/>
        <family val="2"/>
        <scheme val="minor"/>
      </rPr>
      <t>מסגרת</t>
    </r>
    <r>
      <rPr>
        <sz val="11"/>
        <color theme="1"/>
        <rFont val="Arial"/>
        <family val="2"/>
        <scheme val="minor"/>
      </rPr>
      <t>:</t>
    </r>
    <r>
      <rPr>
        <sz val="11"/>
        <color theme="1"/>
        <rFont val="Arial"/>
        <family val="2"/>
        <charset val="177"/>
        <scheme val="minor"/>
      </rPr>
      <t xml:space="preserve"> 
236 * 124 * 4 ממ 
</t>
    </r>
    <r>
      <rPr>
        <b/>
        <sz val="11"/>
        <color theme="1"/>
        <rFont val="Arial"/>
        <family val="2"/>
        <scheme val="minor"/>
      </rPr>
      <t>קופסה</t>
    </r>
    <r>
      <rPr>
        <sz val="11"/>
        <color theme="1"/>
        <rFont val="Arial"/>
        <family val="2"/>
        <charset val="177"/>
        <scheme val="minor"/>
      </rPr>
      <t>:
 237 * 134 * 56 ממ</t>
    </r>
  </si>
  <si>
    <r>
      <rPr>
        <b/>
        <sz val="11"/>
        <color theme="1"/>
        <rFont val="Arial"/>
        <family val="2"/>
        <scheme val="minor"/>
      </rPr>
      <t>מכסה:</t>
    </r>
    <r>
      <rPr>
        <sz val="11"/>
        <color theme="1"/>
        <rFont val="Arial"/>
        <family val="2"/>
        <charset val="177"/>
        <scheme val="minor"/>
      </rPr>
      <t xml:space="preserve"> 
פלדת אל חלד
</t>
    </r>
    <r>
      <rPr>
        <b/>
        <sz val="11"/>
        <color theme="1"/>
        <rFont val="Arial"/>
        <family val="2"/>
        <scheme val="minor"/>
      </rPr>
      <t>מסגרת:</t>
    </r>
    <r>
      <rPr>
        <sz val="11"/>
        <color theme="1"/>
        <rFont val="Arial"/>
        <family val="2"/>
        <charset val="177"/>
        <scheme val="minor"/>
      </rPr>
      <t xml:space="preserve"> פלסטיק</t>
    </r>
  </si>
  <si>
    <r>
      <rPr>
        <b/>
        <sz val="11"/>
        <color theme="1"/>
        <rFont val="Arial"/>
        <family val="2"/>
        <scheme val="minor"/>
      </rPr>
      <t>מסגרת</t>
    </r>
    <r>
      <rPr>
        <sz val="11"/>
        <color theme="1"/>
        <rFont val="Arial"/>
        <family val="2"/>
        <charset val="177"/>
        <scheme val="minor"/>
      </rPr>
      <t xml:space="preserve">:
 236 x 124 × 4 mm
</t>
    </r>
    <r>
      <rPr>
        <b/>
        <sz val="11"/>
        <color theme="1"/>
        <rFont val="Arial"/>
        <family val="2"/>
        <scheme val="minor"/>
      </rPr>
      <t>קופסה</t>
    </r>
    <r>
      <rPr>
        <sz val="11"/>
        <color theme="1"/>
        <rFont val="Arial"/>
        <family val="2"/>
        <charset val="177"/>
        <scheme val="minor"/>
      </rPr>
      <t>:
 237 x 135 × 56 mm</t>
    </r>
  </si>
  <si>
    <r>
      <rPr>
        <b/>
        <sz val="11"/>
        <color theme="1"/>
        <rFont val="Arial"/>
        <family val="2"/>
        <scheme val="minor"/>
      </rPr>
      <t>מסגרת</t>
    </r>
    <r>
      <rPr>
        <sz val="11"/>
        <color theme="1"/>
        <rFont val="Arial"/>
        <family val="2"/>
        <charset val="177"/>
        <scheme val="minor"/>
      </rPr>
      <t xml:space="preserve">:
337.8 * 124 * 4 ממ , 
</t>
    </r>
    <r>
      <rPr>
        <b/>
        <sz val="11"/>
        <color theme="1"/>
        <rFont val="Arial"/>
        <family val="2"/>
        <scheme val="minor"/>
      </rPr>
      <t>קופסה</t>
    </r>
    <r>
      <rPr>
        <sz val="11"/>
        <color theme="1"/>
        <rFont val="Arial"/>
        <family val="2"/>
        <charset val="177"/>
        <scheme val="minor"/>
      </rPr>
      <t>:
 338.8 * 134 * 56 ממ</t>
    </r>
  </si>
  <si>
    <r>
      <t xml:space="preserve">92 </t>
    </r>
    <r>
      <rPr>
        <sz val="11"/>
        <color theme="1"/>
        <rFont val="Courier New"/>
        <family val="3"/>
      </rPr>
      <t>×</t>
    </r>
    <r>
      <rPr>
        <sz val="11"/>
        <color theme="1"/>
        <rFont val="Arial"/>
        <family val="2"/>
        <scheme val="minor"/>
      </rPr>
      <t xml:space="preserve">166 </t>
    </r>
    <r>
      <rPr>
        <sz val="11"/>
        <color theme="1"/>
        <rFont val="Courier New"/>
        <family val="3"/>
      </rPr>
      <t>×</t>
    </r>
    <r>
      <rPr>
        <sz val="11"/>
        <color theme="1"/>
        <rFont val="Arial"/>
        <family val="2"/>
        <scheme val="minor"/>
      </rPr>
      <t>31 mm</t>
    </r>
  </si>
  <si>
    <t>Network ×1 , Wiegand IN×1
 Alarm IN x2 , Alarm OUT x1 
Lock OUT ×1 , Door Contact × 1 Exit Button × 1</t>
  </si>
  <si>
    <t>20TB</t>
  </si>
  <si>
    <t>384 × 371 × 52 mm</t>
  </si>
  <si>
    <t>1.5U chassis</t>
  </si>
  <si>
    <t>440 × 391 ×72 mm</t>
  </si>
  <si>
    <r>
      <t xml:space="preserve">2 מנועים:
זיהוי פנים ב-8 ערוצים בכל מנוע </t>
    </r>
    <r>
      <rPr>
        <b/>
        <sz val="11"/>
        <rFont val="Arial"/>
        <family val="2"/>
        <scheme val="minor"/>
      </rPr>
      <t>או</t>
    </r>
    <r>
      <rPr>
        <sz val="11"/>
        <rFont val="Arial"/>
        <family val="2"/>
        <scheme val="minor"/>
      </rPr>
      <t xml:space="preserve"> 12 ערוצי הגנה הקיפית בכל מנוע</t>
    </r>
  </si>
  <si>
    <t>DS-2SF8C442MXG1-EL/26</t>
  </si>
  <si>
    <t>DS-4680ZJ-GP</t>
  </si>
  <si>
    <t>260×237×90mm</t>
  </si>
  <si>
    <t>DS-4600ZJ-GSAC</t>
  </si>
  <si>
    <t xml:space="preserve">אפור </t>
  </si>
  <si>
    <t>225 × 136 × 170 mm</t>
  </si>
  <si>
    <t>1</t>
  </si>
  <si>
    <t>4-ch via coaxial cable</t>
  </si>
  <si>
    <t>DS-7732NXI-I4/Vpro-4T</t>
  </si>
  <si>
    <r>
      <t xml:space="preserve"> חיבור של עד 96 אזוריםTCP/IP, Wi-Fi, </t>
    </r>
    <r>
      <rPr>
        <sz val="11"/>
        <color rgb="FFFF0000"/>
        <rFont val="Arial"/>
        <family val="2"/>
        <scheme val="minor"/>
      </rPr>
      <t>3G/4G DUAL SIM</t>
    </r>
    <r>
      <rPr>
        <sz val="11"/>
        <color theme="1"/>
        <rFont val="Arial"/>
        <family val="2"/>
        <charset val="177"/>
        <scheme val="minor"/>
      </rPr>
      <t>, כולל קורא כרטיסים</t>
    </r>
  </si>
  <si>
    <r>
      <t xml:space="preserve">Dark </t>
    </r>
    <r>
      <rPr>
        <b/>
        <sz val="11"/>
        <color rgb="FFFF0000"/>
        <rFont val="Arial"/>
        <family val="2"/>
        <scheme val="minor"/>
      </rPr>
      <t>Fighter</t>
    </r>
    <r>
      <rPr>
        <b/>
        <sz val="11"/>
        <color theme="1"/>
        <rFont val="Arial"/>
        <family val="2"/>
        <scheme val="minor"/>
      </rPr>
      <t xml:space="preserve"> , Wiper,  Auto Tracking</t>
    </r>
  </si>
  <si>
    <r>
      <t xml:space="preserve">Dark </t>
    </r>
    <r>
      <rPr>
        <b/>
        <sz val="11"/>
        <color rgb="FFFF0000"/>
        <rFont val="Arial"/>
        <family val="2"/>
        <scheme val="minor"/>
      </rPr>
      <t>Fighter</t>
    </r>
    <r>
      <rPr>
        <b/>
        <sz val="11"/>
        <color theme="1"/>
        <rFont val="Arial"/>
        <family val="2"/>
        <scheme val="minor"/>
      </rPr>
      <t xml:space="preserve"> ,  Auto Tracking</t>
    </r>
  </si>
  <si>
    <t>מסוף זיהוי פנים, קודן, קורא כרטיסים, טביעת אצבע</t>
  </si>
  <si>
    <t>DS-2CE12KF0T-LXTS</t>
  </si>
  <si>
    <t>DS-2CE72KF0T-LXTS</t>
  </si>
  <si>
    <t>DS-2CD2347G2P-LSU/SL</t>
  </si>
  <si>
    <t>DS-2CD2T47G2P-LSU/SL</t>
  </si>
  <si>
    <t>DS-QAZ1325G1T-EY</t>
  </si>
  <si>
    <r>
      <rPr>
        <b/>
        <sz val="11"/>
        <color rgb="FFFF0000"/>
        <rFont val="Arial"/>
        <family val="2"/>
      </rPr>
      <t>HI-POE, 24 VDC</t>
    </r>
    <r>
      <rPr>
        <sz val="11"/>
        <rFont val="Arial"/>
        <family val="2"/>
      </rPr>
      <t xml:space="preserve"> , 1167mA , 28W</t>
    </r>
  </si>
  <si>
    <t>DS-2CD1043G2-LIU2.8BLA</t>
  </si>
  <si>
    <t>2 Way Audio
סירנה</t>
  </si>
  <si>
    <r>
      <t xml:space="preserve">AcuSense
זיהוי פנים בערוץ 1 </t>
    </r>
    <r>
      <rPr>
        <b/>
        <sz val="11"/>
        <rFont val="Arial"/>
        <family val="2"/>
        <scheme val="minor"/>
      </rPr>
      <t>או</t>
    </r>
    <r>
      <rPr>
        <sz val="11"/>
        <rFont val="Arial"/>
        <family val="2"/>
        <charset val="177"/>
        <scheme val="minor"/>
      </rPr>
      <t xml:space="preserve"> ערוץ 1 AcuSense</t>
    </r>
  </si>
  <si>
    <r>
      <t xml:space="preserve">AcuSense
PoE X 4 מובנה
זיהוי פנים בערוץ 1 </t>
    </r>
    <r>
      <rPr>
        <b/>
        <sz val="11"/>
        <rFont val="Arial"/>
        <family val="2"/>
        <scheme val="minor"/>
      </rPr>
      <t>או</t>
    </r>
    <r>
      <rPr>
        <sz val="11"/>
        <rFont val="Arial"/>
        <family val="2"/>
        <scheme val="minor"/>
      </rPr>
      <t xml:space="preserve"> ערוץ 1 AcuSense</t>
    </r>
  </si>
  <si>
    <r>
      <t xml:space="preserve">AcuSense
זיהוי פנים בערוץ 1 </t>
    </r>
    <r>
      <rPr>
        <b/>
        <sz val="11"/>
        <rFont val="Arial"/>
        <family val="2"/>
        <scheme val="minor"/>
      </rPr>
      <t>או</t>
    </r>
    <r>
      <rPr>
        <sz val="11"/>
        <rFont val="Arial"/>
        <family val="2"/>
        <scheme val="minor"/>
      </rPr>
      <t xml:space="preserve"> 2 ערוצי AcuSense</t>
    </r>
  </si>
  <si>
    <r>
      <t xml:space="preserve">AcuSense
PoE X 8 מובנה
זיהוי פנים בערוץ 1 </t>
    </r>
    <r>
      <rPr>
        <b/>
        <sz val="11"/>
        <rFont val="Arial"/>
        <family val="2"/>
        <scheme val="minor"/>
      </rPr>
      <t>או</t>
    </r>
    <r>
      <rPr>
        <sz val="11"/>
        <rFont val="Arial"/>
        <family val="2"/>
        <scheme val="minor"/>
      </rPr>
      <t xml:space="preserve"> ערוץ 2 AcuSense</t>
    </r>
  </si>
  <si>
    <r>
      <t xml:space="preserve">AcuSense
זיהוי פנים בערוץ 1 </t>
    </r>
    <r>
      <rPr>
        <b/>
        <sz val="11"/>
        <rFont val="Arial"/>
        <family val="2"/>
        <scheme val="minor"/>
      </rPr>
      <t>או</t>
    </r>
    <r>
      <rPr>
        <sz val="11"/>
        <rFont val="Arial"/>
        <family val="2"/>
        <charset val="177"/>
        <scheme val="minor"/>
      </rPr>
      <t xml:space="preserve"> 4 ערוצי AcuSense</t>
    </r>
  </si>
  <si>
    <r>
      <t xml:space="preserve">AcuSense
PoE X 16 מובנה
זיהוי פנים ב-8 ערוצים </t>
    </r>
    <r>
      <rPr>
        <b/>
        <sz val="11"/>
        <rFont val="Arial"/>
        <family val="2"/>
        <scheme val="minor"/>
      </rPr>
      <t>או</t>
    </r>
    <r>
      <rPr>
        <sz val="11"/>
        <rFont val="Arial"/>
        <family val="2"/>
        <scheme val="minor"/>
      </rPr>
      <t xml:space="preserve"> 4 ערוצי AcuSense</t>
    </r>
  </si>
  <si>
    <r>
      <t xml:space="preserve">AcuSense
זיהוי פנים ב-4 ערוצים </t>
    </r>
    <r>
      <rPr>
        <b/>
        <sz val="11"/>
        <rFont val="Arial"/>
        <family val="2"/>
        <scheme val="minor"/>
      </rPr>
      <t>או</t>
    </r>
    <r>
      <rPr>
        <sz val="11"/>
        <rFont val="Arial"/>
        <family val="2"/>
        <scheme val="minor"/>
      </rPr>
      <t xml:space="preserve"> 4 ערוצי AcuSense</t>
    </r>
  </si>
  <si>
    <t>DS-2CD1043G2-LIU2.8</t>
  </si>
  <si>
    <r>
      <t>מיקרופון כפול
 Smart</t>
    </r>
    <r>
      <rPr>
        <b/>
        <sz val="12"/>
        <color rgb="FF00B0F0"/>
        <rFont val="Arial"/>
        <family val="2"/>
        <scheme val="minor"/>
      </rPr>
      <t xml:space="preserve"> Hybrid</t>
    </r>
    <r>
      <rPr>
        <b/>
        <sz val="12"/>
        <color theme="1"/>
        <rFont val="Arial"/>
        <family val="2"/>
        <scheme val="minor"/>
      </rPr>
      <t xml:space="preserve"> </t>
    </r>
    <r>
      <rPr>
        <b/>
        <sz val="12"/>
        <color rgb="FFFF0000"/>
        <rFont val="Arial"/>
        <family val="2"/>
        <scheme val="minor"/>
      </rPr>
      <t>Light</t>
    </r>
  </si>
  <si>
    <t>2 X 1/2.5"</t>
  </si>
  <si>
    <t>2 X 2.8</t>
  </si>
  <si>
    <t>2 X 4</t>
  </si>
  <si>
    <t>רמקול IP 30W חיצוני
תומך HikCentral
HikConnect
כולל מיקרופון</t>
  </si>
  <si>
    <t>כבל עדשה 2מ'/8מ'</t>
  </si>
  <si>
    <t>DS-2SF8C442MXG1-EL/14</t>
  </si>
  <si>
    <r>
      <t xml:space="preserve">AcuSense ,
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
Auto Tracking
כולל מגב</t>
    </r>
  </si>
  <si>
    <r>
      <t>iDS-7204HUHI-M1/</t>
    </r>
    <r>
      <rPr>
        <b/>
        <sz val="11"/>
        <rFont val="Arial"/>
        <family val="2"/>
        <scheme val="minor"/>
      </rPr>
      <t>XT</t>
    </r>
    <r>
      <rPr>
        <sz val="11"/>
        <rFont val="Arial"/>
        <family val="2"/>
        <scheme val="minor"/>
      </rPr>
      <t>(2T)</t>
    </r>
  </si>
  <si>
    <t>Motion Detection 2.0
Two-Way Audio</t>
  </si>
  <si>
    <t>AcuSense 2ch
Two-Way Audio</t>
  </si>
  <si>
    <t>AcuSense 8ch
Two-Way Audio</t>
  </si>
  <si>
    <t>AcuSense 16ch
Two-Way Audio</t>
  </si>
  <si>
    <t>Motion Detection 2.0 in 16ch
Two-Way Audio</t>
  </si>
  <si>
    <t>Motion Detection 2.0 in 32ch
Two-Way Audio</t>
  </si>
  <si>
    <t>DS-2XS2T47G1-LD/C18S40</t>
  </si>
  <si>
    <t>IR עד 40 מ
אור לבן עד 40 מ</t>
  </si>
  <si>
    <r>
      <t xml:space="preserve">AcuSeek
8 ערוצי AcuSeek
</t>
    </r>
    <r>
      <rPr>
        <b/>
        <sz val="12"/>
        <rFont val="Arial"/>
        <family val="2"/>
        <scheme val="minor"/>
      </rPr>
      <t>דורש מצלמת ACUSENSE</t>
    </r>
    <r>
      <rPr>
        <sz val="11"/>
        <rFont val="Arial"/>
        <family val="2"/>
        <scheme val="minor"/>
      </rPr>
      <t xml:space="preserve">
</t>
    </r>
  </si>
  <si>
    <r>
      <t xml:space="preserve">AcuSeek
16 ערוצי AcuSeek
</t>
    </r>
    <r>
      <rPr>
        <b/>
        <sz val="12"/>
        <rFont val="Arial"/>
        <family val="2"/>
        <scheme val="minor"/>
      </rPr>
      <t>דורש מצלמת ACUSENSE</t>
    </r>
  </si>
  <si>
    <r>
      <t xml:space="preserve">AcuSeek
32 ערוצי AcuSeek
</t>
    </r>
    <r>
      <rPr>
        <b/>
        <sz val="12"/>
        <rFont val="Arial"/>
        <family val="2"/>
        <scheme val="minor"/>
      </rPr>
      <t>דורש מצלמת ACUSENSE</t>
    </r>
  </si>
  <si>
    <t>640 × 512</t>
  </si>
  <si>
    <r>
      <rPr>
        <b/>
        <sz val="11"/>
        <color rgb="FF00B050"/>
        <rFont val="Arial"/>
        <family val="2"/>
        <scheme val="minor"/>
      </rPr>
      <t>Th</t>
    </r>
    <r>
      <rPr>
        <b/>
        <sz val="11"/>
        <color rgb="FFFF0000"/>
        <rFont val="Arial"/>
        <family val="2"/>
        <scheme val="minor"/>
      </rPr>
      <t>er</t>
    </r>
    <r>
      <rPr>
        <b/>
        <sz val="11"/>
        <color rgb="FF7030A0"/>
        <rFont val="Arial"/>
        <family val="2"/>
        <scheme val="minor"/>
      </rPr>
      <t>m</t>
    </r>
    <r>
      <rPr>
        <b/>
        <sz val="11"/>
        <color rgb="FFFF9900"/>
        <rFont val="Arial"/>
        <family val="2"/>
        <scheme val="minor"/>
      </rPr>
      <t>al</t>
    </r>
    <r>
      <rPr>
        <b/>
        <sz val="11"/>
        <color theme="1"/>
        <rFont val="Arial"/>
        <family val="2"/>
        <scheme val="minor"/>
      </rPr>
      <t xml:space="preserve">
זיהוי אדם 2206 מ'
זיהוי רכב 1691 מ'
זיהוי אש 2205 מ'
ווישר</t>
    </r>
  </si>
  <si>
    <t>6 - 336</t>
  </si>
  <si>
    <t>HM-TD6267-130ZC4L/G0/T2Y</t>
  </si>
  <si>
    <t>זום אופטי 60
זום תרמי  13-130mm</t>
  </si>
  <si>
    <r>
      <rPr>
        <b/>
        <sz val="11"/>
        <color rgb="FF00B050"/>
        <rFont val="Arial"/>
        <family val="2"/>
        <scheme val="minor"/>
      </rPr>
      <t>Th</t>
    </r>
    <r>
      <rPr>
        <b/>
        <sz val="11"/>
        <color rgb="FFFF0000"/>
        <rFont val="Arial"/>
        <family val="2"/>
        <scheme val="minor"/>
      </rPr>
      <t>er</t>
    </r>
    <r>
      <rPr>
        <b/>
        <sz val="11"/>
        <color rgb="FF7030A0"/>
        <rFont val="Arial"/>
        <family val="2"/>
        <scheme val="minor"/>
      </rPr>
      <t>m</t>
    </r>
    <r>
      <rPr>
        <b/>
        <sz val="11"/>
        <color rgb="FFFF9900"/>
        <rFont val="Arial"/>
        <family val="2"/>
        <scheme val="minor"/>
      </rPr>
      <t>al</t>
    </r>
    <r>
      <rPr>
        <b/>
        <sz val="11"/>
        <color theme="1"/>
        <rFont val="Arial"/>
        <family val="2"/>
        <scheme val="minor"/>
      </rPr>
      <t xml:space="preserve">
זיהוי אדם 1300 מ'
זיהוי רכב 3900 מ'
זיהוי אש 5200 מ'
ווישר</t>
    </r>
  </si>
  <si>
    <t>עד 2000 מ'</t>
  </si>
  <si>
    <r>
      <t xml:space="preserve">Standard PoE
מיקרופון ורמקול מובנים + לחצן פתיחת דלת, גוף מתכת
</t>
    </r>
    <r>
      <rPr>
        <b/>
        <sz val="11"/>
        <color rgb="FFFF0000"/>
        <rFont val="Arial"/>
        <family val="2"/>
        <scheme val="minor"/>
      </rPr>
      <t>ניתן לשנות סיסמה דרך המסך
תומך ב- BroadCasting ושינוי קול</t>
    </r>
  </si>
  <si>
    <r>
      <t xml:space="preserve">רמקול שקוע </t>
    </r>
    <r>
      <rPr>
        <b/>
        <sz val="11"/>
        <rFont val="Arial"/>
        <family val="2"/>
      </rPr>
      <t>לבן</t>
    </r>
    <r>
      <rPr>
        <sz val="11"/>
        <rFont val="Arial"/>
        <family val="2"/>
      </rPr>
      <t xml:space="preserve"> 10W IP
תומך HikCentral
HikConnect
Bluetooth</t>
    </r>
  </si>
  <si>
    <t>רמקול עץ IP 10W
תומך HikCentral
HikConnect
Bluetooth</t>
  </si>
  <si>
    <r>
      <t xml:space="preserve">Dark 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
Auto Tracking</t>
    </r>
  </si>
  <si>
    <t>DS-2XC3646G0H-LIZSU(PA</t>
  </si>
  <si>
    <t>עד 50 מטר</t>
  </si>
  <si>
    <t>1/2.4"</t>
  </si>
  <si>
    <t>iDS-2CD7A46G2/V-XZHSY</t>
  </si>
  <si>
    <r>
      <t>Dark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 Heater DeepinView
</t>
    </r>
    <r>
      <rPr>
        <b/>
        <sz val="12"/>
        <color rgb="FFFFC000"/>
        <rFont val="Arial"/>
        <family val="2"/>
        <scheme val="minor"/>
      </rPr>
      <t>אנטי קורוזיה</t>
    </r>
  </si>
  <si>
    <r>
      <t>Dark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,
  </t>
    </r>
    <r>
      <rPr>
        <b/>
        <sz val="12"/>
        <color rgb="FFFFC000"/>
        <rFont val="Arial"/>
        <family val="2"/>
        <scheme val="minor"/>
      </rPr>
      <t>אנטי קורוזיה</t>
    </r>
  </si>
  <si>
    <t>iDS-2CD7A46G2/V-XZHSY(2.8-12)</t>
  </si>
  <si>
    <t>327000466-PSU</t>
  </si>
  <si>
    <t>327000458-PSU</t>
  </si>
  <si>
    <t>327001518-PSU</t>
  </si>
  <si>
    <t>DS-2CE17K0T-LXTS</t>
  </si>
  <si>
    <t>IR ואור לבן עד 40 מ'</t>
  </si>
  <si>
    <t>327000521-PSU</t>
  </si>
  <si>
    <t>327000245-PSU</t>
  </si>
  <si>
    <t>327000319-PSU</t>
  </si>
  <si>
    <t>327000324-PSU</t>
  </si>
  <si>
    <t>327002050-PSU-CABLE</t>
  </si>
  <si>
    <t>327001721-PSU</t>
  </si>
  <si>
    <t>327002060-PSU</t>
  </si>
  <si>
    <t>327001887-PSU</t>
  </si>
  <si>
    <t>327001892-PSU</t>
  </si>
  <si>
    <t>327001313-PSU</t>
  </si>
  <si>
    <t>327001745-PSU</t>
  </si>
  <si>
    <t>327002058-PSU+CABLE</t>
  </si>
  <si>
    <t>327002057-PSU</t>
  </si>
  <si>
    <t>DS-2AE7232ITG</t>
  </si>
  <si>
    <t>זום אופטי 56
תרמי  75mm</t>
  </si>
  <si>
    <t>DS-2CE16K0T-LXTS</t>
  </si>
  <si>
    <t>DS-2CE16U0T-LXTS</t>
  </si>
  <si>
    <t>DS-2CE17U0T-LXTS</t>
  </si>
  <si>
    <t>DS-2CE78K0T-LXTS</t>
  </si>
  <si>
    <t>DS-2CE78U0T-LXTS</t>
  </si>
  <si>
    <t>4 in 1
2 Way Audio
סירנה</t>
  </si>
  <si>
    <t>DS-KIS706EY</t>
  </si>
  <si>
    <t>IP65 &amp; IK08</t>
  </si>
  <si>
    <r>
      <t xml:space="preserve">כולל :
1. יחידת דלת כניסה וקודן
2. </t>
    </r>
    <r>
      <rPr>
        <b/>
        <sz val="11"/>
        <color theme="1"/>
        <rFont val="Arial"/>
        <family val="2"/>
        <scheme val="minor"/>
      </rPr>
      <t xml:space="preserve">קורא כרטיסי מייפר M1 </t>
    </r>
    <r>
      <rPr>
        <sz val="11"/>
        <color theme="1"/>
        <rFont val="Arial"/>
        <family val="2"/>
        <charset val="177"/>
        <scheme val="minor"/>
      </rPr>
      <t xml:space="preserve">
3. תחנה פנימית "7 WIFI
4. קופסת התקנה </t>
    </r>
    <r>
      <rPr>
        <b/>
        <sz val="11"/>
        <color theme="1"/>
        <rFont val="Arial"/>
        <family val="2"/>
        <scheme val="minor"/>
      </rPr>
      <t>על הטיח</t>
    </r>
  </si>
  <si>
    <r>
      <rPr>
        <b/>
        <sz val="11"/>
        <rFont val="Arial"/>
        <family val="2"/>
        <scheme val="minor"/>
      </rPr>
      <t>5MP</t>
    </r>
    <r>
      <rPr>
        <sz val="11"/>
        <rFont val="Arial"/>
        <family val="2"/>
        <scheme val="minor"/>
      </rPr>
      <t xml:space="preserve"> 
IP: 8MP</t>
    </r>
  </si>
  <si>
    <t>DS-KABV9503-RS</t>
  </si>
  <si>
    <t>גגון לפאנל סדרה  DS-KV9503</t>
  </si>
  <si>
    <r>
      <rPr>
        <b/>
        <sz val="11"/>
        <color theme="1"/>
        <rFont val="Arial"/>
        <family val="2"/>
        <scheme val="minor"/>
      </rPr>
      <t xml:space="preserve">לא להתקנה לבדו
</t>
    </r>
    <r>
      <rPr>
        <sz val="11"/>
        <color theme="1"/>
        <rFont val="Arial"/>
        <family val="2"/>
        <charset val="177"/>
        <scheme val="minor"/>
      </rPr>
      <t xml:space="preserve"> *צריך לקנות גם 
DS-KV9503</t>
    </r>
  </si>
  <si>
    <t>SGCC</t>
  </si>
  <si>
    <t>194mm × 97mm × 49.1mm</t>
  </si>
  <si>
    <t>עמודה2</t>
  </si>
  <si>
    <t>עמודה1</t>
  </si>
  <si>
    <t>311326608-SHABAS</t>
  </si>
  <si>
    <t>DS-2DE2C400IWG-K/4G/C0</t>
  </si>
  <si>
    <r>
      <t>גילוי כפול Pir+Radar</t>
    </r>
    <r>
      <rPr>
        <b/>
        <sz val="12"/>
        <color rgb="FF00B0F0"/>
        <rFont val="Arial"/>
        <family val="2"/>
        <scheme val="minor"/>
      </rPr>
      <t xml:space="preserve">
 </t>
    </r>
    <r>
      <rPr>
        <b/>
        <sz val="12"/>
        <color theme="1"/>
        <rFont val="Arial"/>
        <family val="2"/>
        <scheme val="minor"/>
      </rPr>
      <t>מודול סלולארי
פאנל סולארי</t>
    </r>
  </si>
  <si>
    <t>DS-2DYH2A0LXG-LW/12</t>
  </si>
  <si>
    <t>327000471-PSU</t>
  </si>
  <si>
    <t>327000856-PSU</t>
  </si>
  <si>
    <t>327002025-cable-PSU</t>
  </si>
  <si>
    <t>327001191-PSU</t>
  </si>
  <si>
    <t>327002150-PSU</t>
  </si>
  <si>
    <t>327001129-PSU</t>
  </si>
  <si>
    <t>327000848-PSU</t>
  </si>
  <si>
    <t>327001749-PSU</t>
  </si>
  <si>
    <t>300228698-2T</t>
  </si>
  <si>
    <t>300229439-2T</t>
  </si>
  <si>
    <t>300228717-2T</t>
  </si>
  <si>
    <t>300229454-2T</t>
  </si>
  <si>
    <t>300229167-2T</t>
  </si>
  <si>
    <t>300229469-2T</t>
  </si>
  <si>
    <t>300229533-4T</t>
  </si>
  <si>
    <t>303621188-2T</t>
  </si>
  <si>
    <t>303621202-2T</t>
  </si>
  <si>
    <t>303621190-2T</t>
  </si>
  <si>
    <t>303621204-2T</t>
  </si>
  <si>
    <t>303618726-2T</t>
  </si>
  <si>
    <t>303623218-2T</t>
  </si>
  <si>
    <t>303621206-2T</t>
  </si>
  <si>
    <t>303621208-2T</t>
  </si>
  <si>
    <t>303618730-2T</t>
  </si>
  <si>
    <t>303618732-2T</t>
  </si>
  <si>
    <t>303623222-2T</t>
  </si>
  <si>
    <t>303621210-4T</t>
  </si>
  <si>
    <t>303616295-4T</t>
  </si>
  <si>
    <t>303618603-2T</t>
  </si>
  <si>
    <t>303616302-2T</t>
  </si>
  <si>
    <t>303616304-4T</t>
  </si>
  <si>
    <t>303616980-4T</t>
  </si>
  <si>
    <t>303623249-4T</t>
  </si>
  <si>
    <r>
      <t xml:space="preserve">Dark </t>
    </r>
    <r>
      <rPr>
        <b/>
        <sz val="11"/>
        <color rgb="FFFF0000"/>
        <rFont val="Arial"/>
        <family val="2"/>
        <scheme val="minor"/>
      </rPr>
      <t>Fighter</t>
    </r>
    <r>
      <rPr>
        <b/>
        <sz val="11"/>
        <color theme="1"/>
        <rFont val="Arial"/>
        <family val="2"/>
        <scheme val="minor"/>
      </rPr>
      <t xml:space="preserve"> , ColorVu, Wiper,  Auto Tracking</t>
    </r>
  </si>
  <si>
    <r>
      <rPr>
        <b/>
        <sz val="11"/>
        <rFont val="Arial"/>
        <family val="2"/>
        <scheme val="minor"/>
      </rPr>
      <t>Smart</t>
    </r>
    <r>
      <rPr>
        <b/>
        <sz val="11"/>
        <color rgb="FF00B0F0"/>
        <rFont val="Arial"/>
        <family val="2"/>
        <scheme val="minor"/>
      </rPr>
      <t xml:space="preserve"> Hybrid</t>
    </r>
    <r>
      <rPr>
        <b/>
        <sz val="11"/>
        <color theme="1"/>
        <rFont val="Arial"/>
        <family val="2"/>
        <scheme val="minor"/>
      </rPr>
      <t xml:space="preserve"> </t>
    </r>
    <r>
      <rPr>
        <b/>
        <sz val="11"/>
        <color rgb="FFFF0000"/>
        <rFont val="Arial"/>
        <family val="2"/>
        <scheme val="minor"/>
      </rPr>
      <t>Light</t>
    </r>
    <r>
      <rPr>
        <b/>
        <sz val="11"/>
        <color theme="1"/>
        <rFont val="Arial"/>
        <family val="2"/>
        <scheme val="minor"/>
      </rPr>
      <t xml:space="preserve">
2 Way Audio
סירנה</t>
    </r>
  </si>
  <si>
    <t>DS-9664NXI-I8/VPro(STD</t>
  </si>
  <si>
    <r>
      <t xml:space="preserve">AcuSeek
64 ערוצי AcuSeek
</t>
    </r>
    <r>
      <rPr>
        <b/>
        <sz val="12"/>
        <rFont val="Arial"/>
        <family val="2"/>
        <scheme val="minor"/>
      </rPr>
      <t>דורש מצלמת ACUSENSE</t>
    </r>
  </si>
  <si>
    <t>2U chassis</t>
  </si>
  <si>
    <t>442 x 462 x 88 mm</t>
  </si>
  <si>
    <t>DS-E04NI-Q1-1T</t>
  </si>
  <si>
    <t>DS-E04NI-Q1/4P-1T</t>
  </si>
  <si>
    <t>DS-E08NI-Q1-1T</t>
  </si>
  <si>
    <t>DS-E08NI-Q1/8P-1T</t>
  </si>
  <si>
    <t>DS-7604NXI-K1(D)-2T</t>
  </si>
  <si>
    <t>DS-7608NXI-K2-2T</t>
  </si>
  <si>
    <t>DS-7608NXI-K2/8P-2T</t>
  </si>
  <si>
    <t>DS-7608NXI-I2/VPro-2T</t>
  </si>
  <si>
    <t>DS-7616NXI-I2/S-2T</t>
  </si>
  <si>
    <t>DS-7616NXI-I2/16P/S-2T</t>
  </si>
  <si>
    <t>DS-7616NXI-I2/VPro-2T</t>
  </si>
  <si>
    <t>DS-7716NXI-I4/S(STD)(E-2T</t>
  </si>
  <si>
    <t>iDS-E04HQHI-XD-1T</t>
  </si>
  <si>
    <t>iDS-E08HQHI-XB-1T</t>
  </si>
  <si>
    <t>iDS-7208HQHI-M1/XT-2T</t>
  </si>
  <si>
    <r>
      <t>iDS-7208HUHI-M1/X(STD)-2T</t>
    </r>
    <r>
      <rPr>
        <sz val="12"/>
        <color theme="1"/>
        <rFont val="Arial"/>
        <family val="2"/>
        <scheme val="minor"/>
      </rPr>
      <t xml:space="preserve"> </t>
    </r>
  </si>
  <si>
    <t>iDS-7216HQHI-M1/XT-2T</t>
  </si>
  <si>
    <t>iDS-7316HQHI-M4/S-1T</t>
  </si>
  <si>
    <t>iDS-7316HUHI-M4/S-1T</t>
  </si>
  <si>
    <t>iDS-7332HQHI-M4/S-1T</t>
  </si>
  <si>
    <t>iDS-7332HUHI-M4/S-1T</t>
  </si>
  <si>
    <t>DS-D5022F2-1V2</t>
  </si>
  <si>
    <t>DS-2CD3766G2T-IZS(H)2</t>
  </si>
  <si>
    <t>DS-2CD3766G2T-IZS(H)7</t>
  </si>
  <si>
    <r>
      <t>Dark</t>
    </r>
    <r>
      <rPr>
        <b/>
        <sz val="12"/>
        <color rgb="FFFF0000"/>
        <rFont val="Arial"/>
        <family val="2"/>
        <scheme val="minor"/>
      </rPr>
      <t>Fighter</t>
    </r>
    <r>
      <rPr>
        <b/>
        <sz val="12"/>
        <color theme="1"/>
        <rFont val="Arial"/>
        <family val="2"/>
        <scheme val="minor"/>
      </rPr>
      <t xml:space="preserve"> </t>
    </r>
  </si>
  <si>
    <t>בקר כניסה עבור 8 דלתות  16/8 קוראים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</si>
</sst>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[$€-2]\ * #,##0_ ;_ [$€-2]\ * \-#,##0_ ;_ [$€-2]\ * &quot;-&quot;??_ ;_ @_ "/>
    <numFmt numFmtId="165" formatCode="[$€-2]\ #,##0.00_);[Red]\([$€-2]\ #,##0.00\)"/>
    <numFmt numFmtId="166" formatCode="[$€-2]\ #,##0.00"/>
    <numFmt numFmtId="167" formatCode="[$$-409]#,##0"/>
    <numFmt numFmtId="168" formatCode="#,##0_ ;\-#,##0\ "/>
    <numFmt numFmtId="169" formatCode="[$₪-40D]\ #,##0"/>
    <numFmt numFmtId="170" formatCode="[$$-409]#,##0.00"/>
  </numFmts>
  <fonts count="9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B0F0"/>
      <name val="Arial"/>
      <family val="1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sz val="24"/>
      <color theme="0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color indexed="8"/>
      <name val="宋体"/>
      <family val="3"/>
      <charset val="134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b/>
      <sz val="12"/>
      <color rgb="FF00B0F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</font>
    <font>
      <sz val="12"/>
      <color theme="1"/>
      <name val="Arial"/>
      <family val="2"/>
      <charset val="177"/>
      <scheme val="minor"/>
    </font>
    <font>
      <sz val="11"/>
      <color indexed="8"/>
      <name val="微软雅黑"/>
      <family val="2"/>
      <charset val="177"/>
    </font>
    <font>
      <b/>
      <sz val="11"/>
      <color indexed="8"/>
      <name val="微软雅黑"/>
    </font>
    <font>
      <b/>
      <sz val="12"/>
      <color theme="0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22"/>
      <color theme="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2"/>
      <color rgb="FF00B0F0"/>
      <name val="Wingdings"/>
      <charset val="2"/>
    </font>
    <font>
      <b/>
      <sz val="14"/>
      <color rgb="FF00B0F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  <scheme val="minor"/>
    </font>
    <font>
      <b/>
      <sz val="24"/>
      <color theme="1"/>
      <name val="Arial"/>
      <family val="2"/>
      <scheme val="minor"/>
    </font>
    <font>
      <b/>
      <sz val="24"/>
      <color rgb="FFFF0000"/>
      <name val="Arial"/>
      <family val="2"/>
      <scheme val="minor"/>
    </font>
    <font>
      <sz val="24"/>
      <color theme="1"/>
      <name val="Arial"/>
      <family val="2"/>
      <charset val="177"/>
      <scheme val="minor"/>
    </font>
    <font>
      <sz val="11"/>
      <color rgb="FF202124"/>
      <name val="Arial"/>
      <family val="2"/>
      <scheme val="minor"/>
    </font>
    <font>
      <sz val="11"/>
      <color theme="1"/>
      <name val="Arial"/>
      <family val="2"/>
      <charset val="134"/>
      <scheme val="minor"/>
    </font>
    <font>
      <b/>
      <sz val="18"/>
      <color theme="1"/>
      <name val="Arial"/>
      <family val="2"/>
      <scheme val="minor"/>
    </font>
    <font>
      <b/>
      <sz val="14"/>
      <color rgb="FFFFFFFF"/>
      <name val="Calibri"/>
      <family val="2"/>
    </font>
    <font>
      <b/>
      <sz val="11"/>
      <color rgb="FFFFFFFF"/>
      <name val="Arial"/>
      <family val="2"/>
      <scheme val="minor"/>
    </font>
    <font>
      <sz val="14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4"/>
      <color theme="0"/>
      <name val="Calibri"/>
      <family val="2"/>
    </font>
    <font>
      <sz val="10"/>
      <name val="Segoe UI"/>
      <family val="2"/>
    </font>
    <font>
      <b/>
      <sz val="14"/>
      <color theme="0"/>
      <name val="Arial"/>
      <family val="2"/>
      <scheme val="minor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b/>
      <i/>
      <sz val="12"/>
      <color rgb="FFFF0000"/>
      <name val="Arial"/>
      <family val="2"/>
      <scheme val="minor"/>
    </font>
    <font>
      <b/>
      <sz val="24"/>
      <color theme="0"/>
      <name val="Arial"/>
      <family val="2"/>
      <scheme val="minor"/>
    </font>
    <font>
      <b/>
      <sz val="11"/>
      <color rgb="FF0000FF"/>
      <name val="Arial"/>
      <family val="2"/>
      <scheme val="minor"/>
    </font>
    <font>
      <b/>
      <sz val="16"/>
      <color theme="0"/>
      <name val="Arial"/>
      <family val="2"/>
      <scheme val="minor"/>
    </font>
    <font>
      <sz val="11"/>
      <color rgb="FF000000"/>
      <name val="Arial"/>
      <family val="2"/>
      <charset val="177"/>
      <scheme val="minor"/>
    </font>
    <font>
      <b/>
      <sz val="11"/>
      <color rgb="FF6699FF"/>
      <name val="Arial"/>
      <family val="2"/>
      <scheme val="minor"/>
    </font>
    <font>
      <b/>
      <sz val="11"/>
      <color rgb="FFFFAC33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1"/>
      <name val="Arial"/>
      <family val="2"/>
    </font>
    <font>
      <sz val="11"/>
      <color theme="0"/>
      <name val="Arial"/>
      <family val="2"/>
      <charset val="177"/>
      <scheme val="minor"/>
    </font>
    <font>
      <b/>
      <sz val="11"/>
      <color theme="4"/>
      <name val="Arial"/>
      <family val="2"/>
      <scheme val="minor"/>
    </font>
    <font>
      <b/>
      <sz val="22"/>
      <color theme="5" tint="-0.249977111117893"/>
      <name val="Wingdings"/>
      <charset val="2"/>
    </font>
    <font>
      <b/>
      <sz val="12"/>
      <color theme="5" tint="-0.249977111117893"/>
      <name val="Arial"/>
      <family val="2"/>
      <scheme val="minor"/>
    </font>
    <font>
      <b/>
      <sz val="11"/>
      <color rgb="FFE68900"/>
      <name val="Arial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  <scheme val="minor"/>
    </font>
    <font>
      <b/>
      <sz val="12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OpenSans"/>
    </font>
    <font>
      <sz val="11"/>
      <color theme="1"/>
      <name val="Courier New"/>
      <family val="3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222222"/>
      <name val="Microsoft YaHei"/>
      <family val="2"/>
      <charset val="177"/>
    </font>
    <font>
      <sz val="11"/>
      <color rgb="FF0000FF"/>
      <name val="Arial"/>
      <family val="2"/>
      <scheme val="minor"/>
    </font>
    <font>
      <sz val="11"/>
      <color rgb="FF202124"/>
      <name val="Arial"/>
      <family val="2"/>
      <charset val="177"/>
      <scheme val="minor"/>
    </font>
    <font>
      <sz val="11"/>
      <color rgb="FF000000"/>
      <name val="Microsoft YaHei"/>
      <family val="2"/>
      <charset val="177"/>
    </font>
    <font>
      <b/>
      <sz val="11"/>
      <color rgb="FF7030A0"/>
      <name val="Arial"/>
      <family val="2"/>
      <scheme val="minor"/>
    </font>
    <font>
      <b/>
      <sz val="11"/>
      <color rgb="FFFF9900"/>
      <name val="Arial"/>
      <family val="2"/>
      <scheme val="minor"/>
    </font>
    <font>
      <b/>
      <sz val="12"/>
      <color rgb="FFFFC000"/>
      <name val="Arial"/>
      <family val="2"/>
      <scheme val="minor"/>
    </font>
    <font>
      <sz val="11"/>
      <name val="Arial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medium">
        <color theme="1"/>
      </top>
      <bottom/>
      <diagonal/>
    </border>
    <border>
      <left style="medium">
        <color rgb="FFFFFFFF"/>
      </left>
      <right style="medium">
        <color rgb="FFFFFFFF"/>
      </right>
      <top style="medium">
        <color theme="1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0"/>
      </bottom>
      <diagonal/>
    </border>
    <border>
      <left style="medium">
        <color rgb="FFFFFFFF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 style="medium">
        <color theme="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164" fontId="19" fillId="10" borderId="0" applyNumberFormat="0" applyBorder="0" applyAlignment="0" applyProtection="0">
      <alignment vertical="center"/>
    </xf>
    <xf numFmtId="165" fontId="15" fillId="0" borderId="0"/>
    <xf numFmtId="0" fontId="24" fillId="0" borderId="0"/>
    <xf numFmtId="166" fontId="15" fillId="0" borderId="0"/>
    <xf numFmtId="43" fontId="38" fillId="0" borderId="0" applyFont="0" applyFill="0" applyBorder="0" applyAlignment="0" applyProtection="0"/>
    <xf numFmtId="0" fontId="38" fillId="0" borderId="0"/>
    <xf numFmtId="0" fontId="40" fillId="0" borderId="0"/>
    <xf numFmtId="0" fontId="38" fillId="0" borderId="0"/>
    <xf numFmtId="0" fontId="38" fillId="21" borderId="0" applyNumberFormat="0" applyBorder="0" applyAlignment="0" applyProtection="0"/>
    <xf numFmtId="167" fontId="46" fillId="0" borderId="0">
      <alignment vertical="center"/>
    </xf>
    <xf numFmtId="167" fontId="46" fillId="0" borderId="0">
      <alignment vertical="center"/>
    </xf>
    <xf numFmtId="0" fontId="38" fillId="20" borderId="0" applyNumberFormat="0" applyBorder="0" applyAlignment="0" applyProtection="0"/>
    <xf numFmtId="167" fontId="3" fillId="0" borderId="0"/>
  </cellStyleXfs>
  <cellXfs count="428">
    <xf numFmtId="0" fontId="0" fillId="0" borderId="0" xfId="0"/>
    <xf numFmtId="0" fontId="7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2" xfId="0" applyBorder="1"/>
    <xf numFmtId="3" fontId="0" fillId="0" borderId="0" xfId="0" applyNumberFormat="1"/>
    <xf numFmtId="0" fontId="0" fillId="0" borderId="1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  <xf numFmtId="3" fontId="16" fillId="0" borderId="1" xfId="1" applyNumberFormat="1" applyFont="1" applyFill="1" applyBorder="1" applyAlignment="1" applyProtection="1">
      <alignment horizontal="center" vertical="center"/>
    </xf>
    <xf numFmtId="3" fontId="18" fillId="0" borderId="1" xfId="1" applyNumberFormat="1" applyFont="1" applyFill="1" applyBorder="1" applyAlignment="1" applyProtection="1">
      <alignment horizontal="center" vertical="center"/>
    </xf>
    <xf numFmtId="0" fontId="38" fillId="0" borderId="0" xfId="7"/>
    <xf numFmtId="0" fontId="37" fillId="0" borderId="1" xfId="0" applyFont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7" fillId="5" borderId="1" xfId="0" applyFont="1" applyFill="1" applyBorder="1" applyAlignment="1">
      <alignment horizontal="center" vertical="center"/>
    </xf>
    <xf numFmtId="3" fontId="37" fillId="3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/>
    </xf>
    <xf numFmtId="0" fontId="37" fillId="24" borderId="1" xfId="0" applyFont="1" applyFill="1" applyBorder="1" applyAlignment="1">
      <alignment horizontal="center" vertical="center"/>
    </xf>
    <xf numFmtId="0" fontId="7" fillId="15" borderId="19" xfId="0" applyFont="1" applyFill="1" applyBorder="1" applyAlignment="1">
      <alignment horizontal="center"/>
    </xf>
    <xf numFmtId="0" fontId="7" fillId="15" borderId="8" xfId="0" applyFont="1" applyFill="1" applyBorder="1" applyAlignment="1">
      <alignment horizontal="center" wrapText="1"/>
    </xf>
    <xf numFmtId="0" fontId="7" fillId="15" borderId="8" xfId="0" applyFont="1" applyFill="1" applyBorder="1" applyAlignment="1">
      <alignment horizontal="center"/>
    </xf>
    <xf numFmtId="0" fontId="7" fillId="15" borderId="20" xfId="0" applyFont="1" applyFill="1" applyBorder="1" applyAlignment="1">
      <alignment horizontal="center" wrapText="1"/>
    </xf>
    <xf numFmtId="0" fontId="40" fillId="0" borderId="0" xfId="8"/>
    <xf numFmtId="0" fontId="38" fillId="0" borderId="0" xfId="9"/>
    <xf numFmtId="0" fontId="28" fillId="15" borderId="5" xfId="9" applyFont="1" applyFill="1" applyBorder="1" applyAlignment="1">
      <alignment horizontal="center"/>
    </xf>
    <xf numFmtId="0" fontId="28" fillId="15" borderId="5" xfId="9" applyFont="1" applyFill="1" applyBorder="1" applyAlignment="1">
      <alignment horizontal="center" wrapText="1"/>
    </xf>
    <xf numFmtId="0" fontId="45" fillId="0" borderId="0" xfId="9" applyFont="1" applyAlignment="1">
      <alignment horizontal="right" vertical="center"/>
    </xf>
    <xf numFmtId="0" fontId="21" fillId="26" borderId="1" xfId="10" applyFont="1" applyFill="1" applyBorder="1" applyAlignment="1">
      <alignment horizontal="center" vertical="center"/>
    </xf>
    <xf numFmtId="0" fontId="6" fillId="26" borderId="1" xfId="1" applyFill="1" applyBorder="1" applyAlignment="1">
      <alignment horizontal="center" vertical="center"/>
    </xf>
    <xf numFmtId="0" fontId="38" fillId="0" borderId="0" xfId="7" applyAlignment="1">
      <alignment horizontal="center"/>
    </xf>
    <xf numFmtId="0" fontId="3" fillId="0" borderId="0" xfId="7" applyFont="1"/>
    <xf numFmtId="49" fontId="18" fillId="0" borderId="1" xfId="1" applyNumberFormat="1" applyFont="1" applyFill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21" fillId="26" borderId="1" xfId="9" applyFont="1" applyFill="1" applyBorder="1" applyAlignment="1">
      <alignment horizontal="center" vertical="center"/>
    </xf>
    <xf numFmtId="0" fontId="3" fillId="0" borderId="1" xfId="9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2" fillId="0" borderId="1" xfId="9" applyFont="1" applyBorder="1" applyAlignment="1">
      <alignment horizontal="center" vertical="center"/>
    </xf>
    <xf numFmtId="49" fontId="18" fillId="0" borderId="1" xfId="1" applyNumberFormat="1" applyFont="1" applyBorder="1" applyAlignment="1" applyProtection="1">
      <alignment horizontal="center" vertical="center" wrapText="1"/>
    </xf>
    <xf numFmtId="0" fontId="7" fillId="0" borderId="0" xfId="7" applyFont="1" applyAlignment="1">
      <alignment horizontal="center" vertical="center"/>
    </xf>
    <xf numFmtId="0" fontId="7" fillId="0" borderId="0" xfId="7" applyFont="1" applyAlignment="1">
      <alignment horizontal="center" vertical="center" wrapText="1"/>
    </xf>
    <xf numFmtId="0" fontId="34" fillId="0" borderId="0" xfId="7" applyFont="1" applyAlignment="1">
      <alignment horizontal="center" vertical="center" wrapText="1"/>
    </xf>
    <xf numFmtId="0" fontId="55" fillId="0" borderId="0" xfId="7" applyFont="1" applyAlignment="1">
      <alignment horizontal="center" vertical="center" wrapText="1"/>
    </xf>
    <xf numFmtId="0" fontId="38" fillId="0" borderId="1" xfId="7" applyBorder="1" applyAlignment="1">
      <alignment horizontal="center" vertical="center" wrapText="1"/>
    </xf>
    <xf numFmtId="0" fontId="38" fillId="8" borderId="1" xfId="7" applyFill="1" applyBorder="1" applyAlignment="1">
      <alignment horizontal="center" vertical="center"/>
    </xf>
    <xf numFmtId="0" fontId="38" fillId="3" borderId="1" xfId="7" applyFill="1" applyBorder="1" applyAlignment="1">
      <alignment horizontal="center" vertical="center"/>
    </xf>
    <xf numFmtId="3" fontId="38" fillId="0" borderId="1" xfId="7" applyNumberFormat="1" applyBorder="1" applyAlignment="1">
      <alignment horizontal="center" vertical="center"/>
    </xf>
    <xf numFmtId="0" fontId="3" fillId="0" borderId="1" xfId="7" applyFont="1" applyBorder="1" applyAlignment="1">
      <alignment horizontal="center" vertical="center"/>
    </xf>
    <xf numFmtId="0" fontId="38" fillId="0" borderId="1" xfId="7" applyBorder="1" applyAlignment="1">
      <alignment horizontal="center" vertical="center"/>
    </xf>
    <xf numFmtId="49" fontId="10" fillId="0" borderId="1" xfId="7" applyNumberFormat="1" applyFont="1" applyBorder="1" applyAlignment="1">
      <alignment horizontal="center" vertical="center" wrapText="1"/>
    </xf>
    <xf numFmtId="0" fontId="22" fillId="0" borderId="1" xfId="7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23" fillId="11" borderId="1" xfId="7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1" applyBorder="1" applyAlignment="1" applyProtection="1">
      <alignment horizontal="center" vertical="center"/>
    </xf>
    <xf numFmtId="49" fontId="7" fillId="0" borderId="1" xfId="7" applyNumberFormat="1" applyFont="1" applyBorder="1" applyAlignment="1">
      <alignment horizontal="center" vertical="center" wrapText="1"/>
    </xf>
    <xf numFmtId="3" fontId="3" fillId="0" borderId="1" xfId="7" applyNumberFormat="1" applyFont="1" applyBorder="1" applyAlignment="1">
      <alignment horizontal="center" vertical="center"/>
    </xf>
    <xf numFmtId="0" fontId="38" fillId="3" borderId="1" xfId="7" applyFill="1" applyBorder="1" applyAlignment="1">
      <alignment horizontal="center" vertical="center" wrapText="1"/>
    </xf>
    <xf numFmtId="0" fontId="38" fillId="2" borderId="1" xfId="7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 wrapText="1"/>
    </xf>
    <xf numFmtId="0" fontId="9" fillId="3" borderId="1" xfId="7" applyFont="1" applyFill="1" applyBorder="1" applyAlignment="1">
      <alignment horizontal="center" vertical="center"/>
    </xf>
    <xf numFmtId="0" fontId="6" fillId="0" borderId="1" xfId="1" applyFill="1" applyBorder="1" applyAlignment="1" applyProtection="1">
      <alignment horizontal="center" vertical="center"/>
    </xf>
    <xf numFmtId="0" fontId="10" fillId="0" borderId="1" xfId="7" applyFont="1" applyBorder="1" applyAlignment="1">
      <alignment horizontal="center" vertical="center"/>
    </xf>
    <xf numFmtId="49" fontId="20" fillId="0" borderId="1" xfId="7" applyNumberFormat="1" applyFont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38" fillId="13" borderId="1" xfId="7" applyFill="1" applyBorder="1" applyAlignment="1">
      <alignment horizontal="center" vertical="center"/>
    </xf>
    <xf numFmtId="0" fontId="38" fillId="7" borderId="1" xfId="7" applyFill="1" applyBorder="1" applyAlignment="1">
      <alignment horizontal="center" vertical="center"/>
    </xf>
    <xf numFmtId="0" fontId="38" fillId="14" borderId="1" xfId="7" applyFill="1" applyBorder="1" applyAlignment="1">
      <alignment horizontal="center" vertical="center"/>
    </xf>
    <xf numFmtId="0" fontId="29" fillId="17" borderId="1" xfId="7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49" fontId="16" fillId="0" borderId="1" xfId="1" applyNumberFormat="1" applyFont="1" applyBorder="1" applyAlignment="1" applyProtection="1">
      <alignment horizontal="center" vertical="center" wrapText="1"/>
    </xf>
    <xf numFmtId="3" fontId="18" fillId="0" borderId="1" xfId="1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25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1" applyNumberFormat="1" applyFont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center" vertical="center"/>
    </xf>
    <xf numFmtId="0" fontId="18" fillId="0" borderId="1" xfId="6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18" fillId="0" borderId="1" xfId="1" applyNumberFormat="1" applyFont="1" applyBorder="1" applyAlignment="1" applyProtection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16" fillId="0" borderId="15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Border="1" applyAlignment="1" applyProtection="1">
      <alignment horizontal="center" vertical="center"/>
    </xf>
    <xf numFmtId="49" fontId="18" fillId="4" borderId="1" xfId="0" applyNumberFormat="1" applyFont="1" applyFill="1" applyBorder="1" applyAlignment="1">
      <alignment horizontal="center" vertical="center"/>
    </xf>
    <xf numFmtId="0" fontId="18" fillId="0" borderId="1" xfId="1" applyNumberFormat="1" applyFont="1" applyBorder="1" applyAlignment="1" applyProtection="1">
      <alignment horizontal="center" vertical="center"/>
    </xf>
    <xf numFmtId="0" fontId="16" fillId="0" borderId="1" xfId="1" applyNumberFormat="1" applyFont="1" applyBorder="1" applyAlignment="1" applyProtection="1">
      <alignment horizontal="center" vertical="center"/>
    </xf>
    <xf numFmtId="49" fontId="16" fillId="0" borderId="1" xfId="1" applyNumberFormat="1" applyFont="1" applyBorder="1" applyAlignment="1" applyProtection="1">
      <alignment horizontal="center" vertical="center"/>
    </xf>
    <xf numFmtId="49" fontId="6" fillId="0" borderId="1" xfId="1" applyNumberFormat="1" applyFill="1" applyBorder="1" applyAlignment="1" applyProtection="1">
      <alignment horizontal="center" vertical="center"/>
    </xf>
    <xf numFmtId="49" fontId="18" fillId="0" borderId="1" xfId="1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49" fontId="14" fillId="0" borderId="1" xfId="1" applyNumberFormat="1" applyFont="1" applyFill="1" applyBorder="1" applyAlignment="1" applyProtection="1">
      <alignment horizontal="center" vertical="center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8" fillId="18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16" fillId="0" borderId="16" xfId="1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readingOrder="2"/>
    </xf>
    <xf numFmtId="0" fontId="23" fillId="11" borderId="1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7" fillId="12" borderId="0" xfId="0" applyFont="1" applyFill="1" applyAlignment="1">
      <alignment horizontal="center" wrapText="1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1" fontId="18" fillId="8" borderId="1" xfId="0" applyNumberFormat="1" applyFont="1" applyFill="1" applyBorder="1" applyAlignment="1">
      <alignment horizontal="center" vertical="center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/>
    </xf>
    <xf numFmtId="1" fontId="18" fillId="16" borderId="1" xfId="0" applyNumberFormat="1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/>
    </xf>
    <xf numFmtId="0" fontId="28" fillId="15" borderId="1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 textRotation="90" wrapText="1"/>
    </xf>
    <xf numFmtId="0" fontId="28" fillId="15" borderId="14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readingOrder="2"/>
    </xf>
    <xf numFmtId="0" fontId="0" fillId="3" borderId="1" xfId="0" applyFill="1" applyBorder="1" applyAlignment="1">
      <alignment horizontal="center" vertical="center" wrapText="1" readingOrder="2"/>
    </xf>
    <xf numFmtId="0" fontId="0" fillId="3" borderId="1" xfId="0" applyFill="1" applyBorder="1" applyAlignment="1">
      <alignment horizontal="center" vertical="center" readingOrder="2"/>
    </xf>
    <xf numFmtId="49" fontId="3" fillId="0" borderId="1" xfId="0" applyNumberFormat="1" applyFont="1" applyBorder="1" applyAlignment="1">
      <alignment horizontal="center" vertical="center" wrapText="1"/>
    </xf>
    <xf numFmtId="0" fontId="41" fillId="0" borderId="1" xfId="1" applyFont="1" applyBorder="1" applyAlignment="1" applyProtection="1">
      <alignment horizontal="center" vertical="center" wrapText="1"/>
    </xf>
    <xf numFmtId="0" fontId="6" fillId="0" borderId="1" xfId="1" applyBorder="1" applyAlignment="1" applyProtection="1">
      <alignment horizontal="center" vertical="center" wrapText="1"/>
    </xf>
    <xf numFmtId="168" fontId="0" fillId="3" borderId="1" xfId="6" applyNumberFormat="1" applyFont="1" applyFill="1" applyBorder="1" applyAlignment="1" applyProtection="1">
      <alignment horizontal="center" vertical="center" wrapText="1" readingOrder="2"/>
    </xf>
    <xf numFmtId="168" fontId="40" fillId="3" borderId="1" xfId="6" applyNumberFormat="1" applyFont="1" applyFill="1" applyBorder="1" applyAlignment="1" applyProtection="1">
      <alignment horizontal="center" vertical="center" wrapText="1" readingOrder="2"/>
    </xf>
    <xf numFmtId="3" fontId="0" fillId="3" borderId="1" xfId="0" applyNumberFormat="1" applyFill="1" applyBorder="1" applyAlignment="1">
      <alignment horizontal="center" vertical="center" wrapText="1" readingOrder="2"/>
    </xf>
    <xf numFmtId="0" fontId="28" fillId="15" borderId="7" xfId="0" applyFont="1" applyFill="1" applyBorder="1" applyAlignment="1">
      <alignment horizontal="center"/>
    </xf>
    <xf numFmtId="0" fontId="28" fillId="15" borderId="6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readingOrder="2"/>
    </xf>
    <xf numFmtId="0" fontId="6" fillId="0" borderId="2" xfId="1" applyBorder="1" applyAlignment="1" applyProtection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15" borderId="6" xfId="0" applyFont="1" applyFill="1" applyBorder="1" applyAlignment="1">
      <alignment horizontal="center"/>
    </xf>
    <xf numFmtId="0" fontId="28" fillId="15" borderId="10" xfId="0" applyFont="1" applyFill="1" applyBorder="1" applyAlignment="1">
      <alignment horizontal="center" wrapText="1"/>
    </xf>
    <xf numFmtId="0" fontId="25" fillId="0" borderId="0" xfId="0" applyFont="1" applyAlignment="1">
      <alignment horizontal="center"/>
    </xf>
    <xf numFmtId="3" fontId="25" fillId="0" borderId="1" xfId="0" applyNumberFormat="1" applyFont="1" applyBorder="1" applyAlignment="1">
      <alignment horizontal="center" vertical="center" wrapText="1"/>
    </xf>
    <xf numFmtId="0" fontId="28" fillId="15" borderId="0" xfId="8" applyFont="1" applyFill="1" applyAlignment="1">
      <alignment horizontal="center"/>
    </xf>
    <xf numFmtId="0" fontId="28" fillId="15" borderId="0" xfId="8" applyFont="1" applyFill="1" applyAlignment="1">
      <alignment horizontal="center" wrapText="1"/>
    </xf>
    <xf numFmtId="0" fontId="40" fillId="0" borderId="1" xfId="8" applyBorder="1" applyAlignment="1">
      <alignment horizontal="center" vertical="center"/>
    </xf>
    <xf numFmtId="0" fontId="40" fillId="0" borderId="1" xfId="8" applyBorder="1" applyAlignment="1">
      <alignment horizontal="center" vertical="center" wrapText="1"/>
    </xf>
    <xf numFmtId="3" fontId="40" fillId="0" borderId="1" xfId="8" applyNumberFormat="1" applyBorder="1" applyAlignment="1">
      <alignment horizontal="center" vertical="center" wrapText="1"/>
    </xf>
    <xf numFmtId="0" fontId="40" fillId="0" borderId="4" xfId="8" applyBorder="1" applyAlignment="1">
      <alignment horizontal="center" vertical="center" wrapText="1"/>
    </xf>
    <xf numFmtId="0" fontId="33" fillId="0" borderId="1" xfId="8" applyFont="1" applyBorder="1" applyAlignment="1">
      <alignment horizontal="center" vertical="center" wrapText="1"/>
    </xf>
    <xf numFmtId="0" fontId="40" fillId="0" borderId="1" xfId="8" applyBorder="1"/>
    <xf numFmtId="0" fontId="40" fillId="0" borderId="2" xfId="8" applyBorder="1" applyAlignment="1">
      <alignment horizontal="center" vertical="center" wrapText="1"/>
    </xf>
    <xf numFmtId="0" fontId="40" fillId="0" borderId="2" xfId="8" applyBorder="1"/>
    <xf numFmtId="3" fontId="40" fillId="0" borderId="2" xfId="8" applyNumberFormat="1" applyBorder="1" applyAlignment="1">
      <alignment horizontal="center" vertical="center" wrapText="1"/>
    </xf>
    <xf numFmtId="0" fontId="40" fillId="0" borderId="2" xfId="8" applyBorder="1" applyAlignment="1">
      <alignment horizontal="center" vertical="center"/>
    </xf>
    <xf numFmtId="0" fontId="40" fillId="0" borderId="3" xfId="8" applyBorder="1"/>
    <xf numFmtId="0" fontId="40" fillId="3" borderId="1" xfId="8" applyFill="1" applyBorder="1" applyAlignment="1">
      <alignment horizontal="center" vertical="center"/>
    </xf>
    <xf numFmtId="0" fontId="40" fillId="0" borderId="1" xfId="8" applyBorder="1" applyAlignment="1">
      <alignment horizontal="center" vertical="center" wrapText="1" readingOrder="2"/>
    </xf>
    <xf numFmtId="0" fontId="40" fillId="0" borderId="3" xfId="8" applyBorder="1" applyAlignment="1">
      <alignment horizontal="center" vertical="center" wrapText="1"/>
    </xf>
    <xf numFmtId="0" fontId="28" fillId="15" borderId="0" xfId="0" applyFont="1" applyFill="1" applyAlignment="1">
      <alignment horizontal="center"/>
    </xf>
    <xf numFmtId="0" fontId="28" fillId="15" borderId="0" xfId="0" applyFont="1" applyFill="1" applyAlignment="1">
      <alignment horizontal="center" wrapText="1"/>
    </xf>
    <xf numFmtId="0" fontId="28" fillId="15" borderId="9" xfId="0" applyFont="1" applyFill="1" applyBorder="1" applyAlignment="1">
      <alignment horizontal="center"/>
    </xf>
    <xf numFmtId="0" fontId="28" fillId="15" borderId="10" xfId="0" applyFont="1" applyFill="1" applyBorder="1" applyAlignment="1">
      <alignment horizontal="center"/>
    </xf>
    <xf numFmtId="0" fontId="28" fillId="15" borderId="11" xfId="0" applyFont="1" applyFill="1" applyBorder="1" applyAlignment="1">
      <alignment horizontal="center" wrapText="1"/>
    </xf>
    <xf numFmtId="49" fontId="16" fillId="0" borderId="17" xfId="1" applyNumberFormat="1" applyFont="1" applyFill="1" applyBorder="1" applyAlignment="1" applyProtection="1">
      <alignment horizontal="center" vertical="center" wrapText="1"/>
    </xf>
    <xf numFmtId="0" fontId="23" fillId="15" borderId="0" xfId="0" applyFont="1" applyFill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67" fontId="0" fillId="3" borderId="1" xfId="0" applyNumberFormat="1" applyFill="1" applyBorder="1" applyAlignment="1">
      <alignment horizontal="center" vertical="center"/>
    </xf>
    <xf numFmtId="167" fontId="50" fillId="22" borderId="23" xfId="11" applyFont="1" applyFill="1" applyBorder="1" applyAlignment="1">
      <alignment horizontal="left" vertical="center" wrapText="1" readingOrder="1"/>
    </xf>
    <xf numFmtId="167" fontId="50" fillId="22" borderId="21" xfId="11" applyFont="1" applyFill="1" applyBorder="1" applyAlignment="1">
      <alignment horizontal="center" vertical="center" wrapText="1" readingOrder="2"/>
    </xf>
    <xf numFmtId="167" fontId="3" fillId="28" borderId="24" xfId="11" applyFont="1" applyFill="1" applyBorder="1" applyAlignment="1">
      <alignment horizontal="left" vertical="center" wrapText="1" readingOrder="1"/>
    </xf>
    <xf numFmtId="167" fontId="3" fillId="28" borderId="26" xfId="11" applyFont="1" applyFill="1" applyBorder="1" applyAlignment="1">
      <alignment horizontal="left" vertical="center" wrapText="1" readingOrder="1"/>
    </xf>
    <xf numFmtId="167" fontId="18" fillId="28" borderId="25" xfId="11" applyFont="1" applyFill="1" applyBorder="1" applyAlignment="1">
      <alignment horizontal="left" vertical="center" wrapText="1" readingOrder="1"/>
    </xf>
    <xf numFmtId="167" fontId="50" fillId="22" borderId="22" xfId="11" applyFont="1" applyFill="1" applyBorder="1" applyAlignment="1">
      <alignment horizontal="left" vertical="center" wrapText="1" readingOrder="1"/>
    </xf>
    <xf numFmtId="167" fontId="3" fillId="28" borderId="26" xfId="14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49" fontId="1" fillId="0" borderId="18" xfId="0" applyNumberFormat="1" applyFont="1" applyBorder="1" applyAlignment="1">
      <alignment horizontal="center" vertical="center" wrapText="1"/>
    </xf>
    <xf numFmtId="0" fontId="1" fillId="0" borderId="1" xfId="9" applyFont="1" applyBorder="1" applyAlignment="1">
      <alignment horizontal="center" vertical="center" wrapText="1"/>
    </xf>
    <xf numFmtId="49" fontId="61" fillId="0" borderId="1" xfId="1" applyNumberFormat="1" applyFont="1" applyBorder="1" applyAlignment="1" applyProtection="1">
      <alignment horizontal="center" vertical="center"/>
    </xf>
    <xf numFmtId="49" fontId="64" fillId="0" borderId="1" xfId="1" applyNumberFormat="1" applyFont="1" applyBorder="1" applyAlignment="1" applyProtection="1">
      <alignment horizontal="center" vertical="center"/>
    </xf>
    <xf numFmtId="49" fontId="6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0" fillId="0" borderId="1" xfId="7" applyFont="1" applyBorder="1" applyAlignment="1">
      <alignment horizontal="center" vertical="center" wrapText="1"/>
    </xf>
    <xf numFmtId="49" fontId="16" fillId="0" borderId="16" xfId="8" applyNumberFormat="1" applyFont="1" applyBorder="1" applyAlignment="1">
      <alignment horizontal="center" vertical="center" wrapText="1"/>
    </xf>
    <xf numFmtId="0" fontId="33" fillId="0" borderId="2" xfId="8" applyFont="1" applyBorder="1" applyAlignment="1">
      <alignment horizontal="center" vertical="center" wrapText="1"/>
    </xf>
    <xf numFmtId="0" fontId="1" fillId="0" borderId="1" xfId="9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5" fillId="0" borderId="1" xfId="7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vertical="center" wrapText="1"/>
    </xf>
    <xf numFmtId="0" fontId="68" fillId="0" borderId="0" xfId="0" applyFont="1"/>
    <xf numFmtId="49" fontId="74" fillId="0" borderId="1" xfId="0" applyNumberFormat="1" applyFont="1" applyBorder="1" applyAlignment="1">
      <alignment horizontal="center" vertical="center"/>
    </xf>
    <xf numFmtId="3" fontId="74" fillId="0" borderId="1" xfId="1" applyNumberFormat="1" applyFont="1" applyFill="1" applyBorder="1" applyAlignment="1" applyProtection="1">
      <alignment horizontal="center" vertical="center"/>
    </xf>
    <xf numFmtId="3" fontId="74" fillId="0" borderId="1" xfId="1" applyNumberFormat="1" applyFont="1" applyBorder="1" applyAlignment="1" applyProtection="1">
      <alignment horizontal="center" vertical="center"/>
    </xf>
    <xf numFmtId="49" fontId="74" fillId="3" borderId="1" xfId="1" applyNumberFormat="1" applyFont="1" applyFill="1" applyBorder="1" applyAlignment="1" applyProtection="1">
      <alignment horizontal="center" vertical="center" wrapText="1"/>
    </xf>
    <xf numFmtId="0" fontId="28" fillId="15" borderId="1" xfId="0" applyFont="1" applyFill="1" applyBorder="1" applyAlignment="1">
      <alignment horizontal="center"/>
    </xf>
    <xf numFmtId="0" fontId="28" fillId="15" borderId="1" xfId="0" applyFont="1" applyFill="1" applyBorder="1" applyAlignment="1">
      <alignment horizontal="center" wrapText="1"/>
    </xf>
    <xf numFmtId="3" fontId="3" fillId="13" borderId="1" xfId="7" applyNumberFormat="1" applyFont="1" applyFill="1" applyBorder="1" applyAlignment="1">
      <alignment horizontal="center" vertical="center"/>
    </xf>
    <xf numFmtId="0" fontId="7" fillId="13" borderId="1" xfId="7" applyFont="1" applyFill="1" applyBorder="1" applyAlignment="1">
      <alignment horizontal="center" vertical="center" wrapText="1"/>
    </xf>
    <xf numFmtId="0" fontId="70" fillId="13" borderId="1" xfId="7" applyFont="1" applyFill="1" applyBorder="1" applyAlignment="1">
      <alignment horizontal="center" vertical="center" wrapText="1"/>
    </xf>
    <xf numFmtId="0" fontId="33" fillId="13" borderId="1" xfId="7" applyFont="1" applyFill="1" applyBorder="1" applyAlignment="1">
      <alignment horizontal="center" vertical="center" wrapText="1"/>
    </xf>
    <xf numFmtId="0" fontId="9" fillId="13" borderId="1" xfId="7" applyFont="1" applyFill="1" applyBorder="1" applyAlignment="1">
      <alignment horizontal="center" vertical="center"/>
    </xf>
    <xf numFmtId="0" fontId="38" fillId="13" borderId="1" xfId="7" applyFill="1" applyBorder="1" applyAlignment="1">
      <alignment horizontal="center" vertical="center" wrapText="1"/>
    </xf>
    <xf numFmtId="0" fontId="6" fillId="0" borderId="0" xfId="1" applyAlignment="1">
      <alignment horizontal="center" vertical="top" wrapText="1" readingOrder="2"/>
    </xf>
    <xf numFmtId="0" fontId="28" fillId="0" borderId="0" xfId="7" applyFont="1" applyAlignment="1">
      <alignment vertical="center" wrapText="1"/>
    </xf>
    <xf numFmtId="3" fontId="16" fillId="0" borderId="1" xfId="1" applyNumberFormat="1" applyFont="1" applyBorder="1" applyAlignment="1" applyProtection="1">
      <alignment horizontal="center" vertical="center"/>
    </xf>
    <xf numFmtId="0" fontId="1" fillId="3" borderId="1" xfId="7" applyFont="1" applyFill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1" fillId="13" borderId="1" xfId="7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49" fontId="0" fillId="19" borderId="1" xfId="0" applyNumberForma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7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readingOrder="2"/>
    </xf>
    <xf numFmtId="49" fontId="10" fillId="0" borderId="1" xfId="0" applyNumberFormat="1" applyFont="1" applyBorder="1" applyAlignment="1">
      <alignment horizontal="center" vertical="center" wrapText="1"/>
    </xf>
    <xf numFmtId="0" fontId="28" fillId="15" borderId="1" xfId="9" applyFont="1" applyFill="1" applyBorder="1" applyAlignment="1">
      <alignment horizontal="center"/>
    </xf>
    <xf numFmtId="0" fontId="28" fillId="15" borderId="1" xfId="9" applyFont="1" applyFill="1" applyBorder="1" applyAlignment="1">
      <alignment horizontal="center" wrapText="1"/>
    </xf>
    <xf numFmtId="49" fontId="1" fillId="0" borderId="1" xfId="8" applyNumberFormat="1" applyFont="1" applyBorder="1" applyAlignment="1">
      <alignment horizontal="center" vertical="center" wrapText="1"/>
    </xf>
    <xf numFmtId="0" fontId="38" fillId="0" borderId="1" xfId="7" applyBorder="1"/>
    <xf numFmtId="49" fontId="16" fillId="13" borderId="1" xfId="1" applyNumberFormat="1" applyFont="1" applyFill="1" applyBorder="1" applyAlignment="1" applyProtection="1">
      <alignment horizontal="center" vertical="center" wrapText="1"/>
    </xf>
    <xf numFmtId="0" fontId="38" fillId="23" borderId="1" xfId="7" applyFill="1" applyBorder="1" applyAlignment="1">
      <alignment horizontal="center" vertical="center"/>
    </xf>
    <xf numFmtId="0" fontId="37" fillId="0" borderId="1" xfId="0" applyFont="1" applyBorder="1"/>
    <xf numFmtId="0" fontId="6" fillId="0" borderId="1" xfId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4" fillId="0" borderId="0" xfId="9" applyFont="1"/>
    <xf numFmtId="167" fontId="50" fillId="22" borderId="29" xfId="11" applyFont="1" applyFill="1" applyBorder="1" applyAlignment="1">
      <alignment horizontal="left" vertical="center" wrapText="1" readingOrder="1"/>
    </xf>
    <xf numFmtId="49" fontId="1" fillId="28" borderId="24" xfId="11" applyNumberFormat="1" applyFont="1" applyFill="1" applyBorder="1" applyAlignment="1">
      <alignment horizontal="center" vertical="center" wrapText="1" readingOrder="1"/>
    </xf>
    <xf numFmtId="49" fontId="1" fillId="28" borderId="26" xfId="11" applyNumberFormat="1" applyFont="1" applyFill="1" applyBorder="1" applyAlignment="1">
      <alignment horizontal="center" vertical="center" wrapText="1" readingOrder="1"/>
    </xf>
    <xf numFmtId="0" fontId="1" fillId="28" borderId="25" xfId="11" applyNumberFormat="1" applyFont="1" applyFill="1" applyBorder="1" applyAlignment="1">
      <alignment horizontal="center" vertical="center" wrapText="1" readingOrder="1"/>
    </xf>
    <xf numFmtId="167" fontId="20" fillId="28" borderId="26" xfId="14" applyFont="1" applyFill="1" applyBorder="1" applyAlignment="1">
      <alignment horizontal="center" vertical="center" wrapText="1" readingOrder="1"/>
    </xf>
    <xf numFmtId="0" fontId="0" fillId="3" borderId="31" xfId="0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56" fillId="0" borderId="31" xfId="4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0" fillId="0" borderId="31" xfId="0" applyBorder="1"/>
    <xf numFmtId="0" fontId="31" fillId="0" borderId="31" xfId="0" applyFont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3" fontId="0" fillId="3" borderId="31" xfId="0" applyNumberFormat="1" applyFill="1" applyBorder="1" applyAlignment="1">
      <alignment horizontal="center" vertical="center"/>
    </xf>
    <xf numFmtId="0" fontId="26" fillId="0" borderId="31" xfId="4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/>
    </xf>
    <xf numFmtId="0" fontId="54" fillId="0" borderId="31" xfId="0" applyFont="1" applyBorder="1"/>
    <xf numFmtId="0" fontId="16" fillId="0" borderId="31" xfId="0" applyFont="1" applyBorder="1"/>
    <xf numFmtId="3" fontId="10" fillId="0" borderId="31" xfId="0" applyNumberFormat="1" applyFont="1" applyBorder="1" applyAlignment="1">
      <alignment horizontal="center" vertical="center"/>
    </xf>
    <xf numFmtId="0" fontId="29" fillId="3" borderId="31" xfId="0" applyFont="1" applyFill="1" applyBorder="1" applyAlignment="1">
      <alignment horizontal="center" vertical="center"/>
    </xf>
    <xf numFmtId="0" fontId="63" fillId="0" borderId="31" xfId="0" applyFont="1" applyBorder="1" applyAlignment="1">
      <alignment readingOrder="1"/>
    </xf>
    <xf numFmtId="0" fontId="0" fillId="13" borderId="31" xfId="0" applyFill="1" applyBorder="1" applyAlignment="1">
      <alignment horizontal="center" vertical="center"/>
    </xf>
    <xf numFmtId="0" fontId="1" fillId="0" borderId="31" xfId="0" applyFont="1" applyBorder="1"/>
    <xf numFmtId="0" fontId="77" fillId="0" borderId="31" xfId="0" applyFont="1" applyBorder="1" applyAlignment="1">
      <alignment horizontal="center" vertical="center"/>
    </xf>
    <xf numFmtId="49" fontId="76" fillId="0" borderId="31" xfId="0" applyNumberFormat="1" applyFont="1" applyBorder="1" applyAlignment="1">
      <alignment horizontal="center" vertical="center" wrapText="1" readingOrder="1"/>
    </xf>
    <xf numFmtId="0" fontId="0" fillId="3" borderId="31" xfId="0" applyFill="1" applyBorder="1"/>
    <xf numFmtId="0" fontId="10" fillId="0" borderId="31" xfId="0" applyFon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3" fontId="0" fillId="3" borderId="31" xfId="0" applyNumberFormat="1" applyFill="1" applyBorder="1" applyAlignment="1">
      <alignment horizontal="center" vertical="center" wrapText="1"/>
    </xf>
    <xf numFmtId="49" fontId="18" fillId="0" borderId="31" xfId="1" applyNumberFormat="1" applyFont="1" applyFill="1" applyBorder="1" applyAlignment="1" applyProtection="1">
      <alignment horizontal="center" vertical="center" wrapText="1"/>
    </xf>
    <xf numFmtId="0" fontId="0" fillId="13" borderId="31" xfId="0" applyFill="1" applyBorder="1" applyAlignment="1">
      <alignment vertical="center"/>
    </xf>
    <xf numFmtId="0" fontId="0" fillId="3" borderId="31" xfId="0" applyFill="1" applyBorder="1" applyAlignment="1">
      <alignment vertical="center"/>
    </xf>
    <xf numFmtId="0" fontId="27" fillId="0" borderId="31" xfId="4" applyFont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 wrapText="1"/>
    </xf>
    <xf numFmtId="49" fontId="1" fillId="3" borderId="31" xfId="0" applyNumberFormat="1" applyFont="1" applyFill="1" applyBorder="1" applyAlignment="1">
      <alignment horizontal="center" vertical="center" wrapText="1"/>
    </xf>
    <xf numFmtId="0" fontId="18" fillId="0" borderId="1" xfId="1" applyNumberFormat="1" applyFont="1" applyBorder="1" applyAlignment="1" applyProtection="1">
      <alignment horizontal="center" vertical="center" wrapText="1" readingOrder="2"/>
    </xf>
    <xf numFmtId="0" fontId="16" fillId="0" borderId="1" xfId="1" applyNumberFormat="1" applyFont="1" applyFill="1" applyBorder="1" applyAlignment="1" applyProtection="1">
      <alignment horizontal="center" vertical="center" wrapText="1" readingOrder="2"/>
    </xf>
    <xf numFmtId="0" fontId="81" fillId="0" borderId="31" xfId="0" applyFont="1" applyBorder="1" applyAlignment="1">
      <alignment horizontal="center" vertical="center"/>
    </xf>
    <xf numFmtId="49" fontId="76" fillId="31" borderId="32" xfId="0" applyNumberFormat="1" applyFont="1" applyFill="1" applyBorder="1" applyAlignment="1">
      <alignment horizontal="center" vertical="center" wrapText="1" readingOrder="1"/>
    </xf>
    <xf numFmtId="3" fontId="1" fillId="0" borderId="1" xfId="7" applyNumberFormat="1" applyFont="1" applyBorder="1" applyAlignment="1">
      <alignment horizontal="center" vertical="center"/>
    </xf>
    <xf numFmtId="3" fontId="1" fillId="13" borderId="1" xfId="7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8" fillId="0" borderId="1" xfId="9" applyNumberFormat="1" applyBorder="1" applyAlignment="1">
      <alignment horizontal="center" vertical="center"/>
    </xf>
    <xf numFmtId="0" fontId="38" fillId="0" borderId="1" xfId="9" applyBorder="1" applyAlignment="1">
      <alignment horizontal="center" vertical="center"/>
    </xf>
    <xf numFmtId="0" fontId="38" fillId="0" borderId="1" xfId="9" applyBorder="1" applyAlignment="1">
      <alignment horizontal="center" vertical="center" wrapText="1"/>
    </xf>
    <xf numFmtId="0" fontId="38" fillId="0" borderId="1" xfId="9" applyBorder="1" applyAlignment="1">
      <alignment horizontal="center" vertical="center" readingOrder="2"/>
    </xf>
    <xf numFmtId="0" fontId="83" fillId="0" borderId="1" xfId="9" applyFont="1" applyBorder="1" applyAlignment="1">
      <alignment horizontal="right" vertical="center" wrapText="1" readingOrder="2"/>
    </xf>
    <xf numFmtId="0" fontId="38" fillId="0" borderId="1" xfId="9" applyBorder="1"/>
    <xf numFmtId="3" fontId="84" fillId="0" borderId="1" xfId="9" applyNumberFormat="1" applyFont="1" applyBorder="1" applyAlignment="1">
      <alignment horizontal="center" vertical="center" wrapText="1"/>
    </xf>
    <xf numFmtId="0" fontId="38" fillId="0" borderId="1" xfId="9" applyBorder="1" applyAlignment="1">
      <alignment wrapText="1"/>
    </xf>
    <xf numFmtId="0" fontId="38" fillId="0" borderId="1" xfId="9" applyBorder="1" applyAlignment="1">
      <alignment horizontal="center" vertical="center" wrapText="1" readingOrder="2"/>
    </xf>
    <xf numFmtId="0" fontId="85" fillId="0" borderId="1" xfId="9" applyFont="1" applyBorder="1" applyAlignment="1">
      <alignment horizontal="right" vertical="center" wrapText="1"/>
    </xf>
    <xf numFmtId="0" fontId="86" fillId="0" borderId="1" xfId="9" applyFont="1" applyBorder="1"/>
    <xf numFmtId="0" fontId="85" fillId="0" borderId="1" xfId="9" applyFont="1" applyBorder="1" applyAlignment="1">
      <alignment horizontal="center" vertical="center" wrapText="1"/>
    </xf>
    <xf numFmtId="0" fontId="86" fillId="0" borderId="1" xfId="9" applyFont="1" applyBorder="1" applyAlignment="1">
      <alignment horizontal="center" vertical="center" wrapText="1"/>
    </xf>
    <xf numFmtId="0" fontId="6" fillId="0" borderId="1" xfId="1" applyFill="1" applyBorder="1" applyAlignment="1">
      <alignment horizontal="center" vertical="center"/>
    </xf>
    <xf numFmtId="167" fontId="50" fillId="22" borderId="33" xfId="11" applyFont="1" applyFill="1" applyBorder="1" applyAlignment="1">
      <alignment horizontal="left" vertical="center" wrapText="1" readingOrder="1"/>
    </xf>
    <xf numFmtId="167" fontId="50" fillId="22" borderId="33" xfId="11" applyFont="1" applyFill="1" applyBorder="1" applyAlignment="1">
      <alignment horizontal="right" vertical="center" wrapText="1" readingOrder="1"/>
    </xf>
    <xf numFmtId="167" fontId="10" fillId="28" borderId="33" xfId="11" applyFont="1" applyFill="1" applyBorder="1" applyAlignment="1">
      <alignment horizontal="left" vertical="center" wrapText="1" readingOrder="1"/>
    </xf>
    <xf numFmtId="1" fontId="18" fillId="28" borderId="33" xfId="11" applyNumberFormat="1" applyFont="1" applyFill="1" applyBorder="1" applyAlignment="1">
      <alignment horizontal="center" vertical="center" wrapText="1" readingOrder="1"/>
    </xf>
    <xf numFmtId="167" fontId="50" fillId="22" borderId="33" xfId="11" applyFont="1" applyFill="1" applyBorder="1" applyAlignment="1">
      <alignment horizontal="center" vertical="center" wrapText="1" readingOrder="2"/>
    </xf>
    <xf numFmtId="167" fontId="3" fillId="28" borderId="33" xfId="11" applyFont="1" applyFill="1" applyBorder="1" applyAlignment="1">
      <alignment horizontal="left" vertical="center" wrapText="1" readingOrder="1"/>
    </xf>
    <xf numFmtId="167" fontId="52" fillId="22" borderId="33" xfId="11" applyFont="1" applyFill="1" applyBorder="1" applyAlignment="1">
      <alignment horizontal="left" vertical="center" wrapText="1" readingOrder="1"/>
    </xf>
    <xf numFmtId="167" fontId="18" fillId="28" borderId="33" xfId="11" applyFont="1" applyFill="1" applyBorder="1" applyAlignment="1">
      <alignment horizontal="left" vertical="center" wrapText="1" readingOrder="1"/>
    </xf>
    <xf numFmtId="49" fontId="1" fillId="28" borderId="33" xfId="11" applyNumberFormat="1" applyFont="1" applyFill="1" applyBorder="1" applyAlignment="1">
      <alignment horizontal="center" vertical="center" wrapText="1" readingOrder="1"/>
    </xf>
    <xf numFmtId="49" fontId="3" fillId="28" borderId="33" xfId="12" applyNumberFormat="1" applyFont="1" applyFill="1" applyBorder="1" applyAlignment="1">
      <alignment horizontal="left" vertical="center" wrapText="1" readingOrder="1"/>
    </xf>
    <xf numFmtId="0" fontId="1" fillId="28" borderId="33" xfId="11" applyNumberFormat="1" applyFont="1" applyFill="1" applyBorder="1" applyAlignment="1">
      <alignment horizontal="center" vertical="center" wrapText="1" readingOrder="1"/>
    </xf>
    <xf numFmtId="167" fontId="48" fillId="27" borderId="34" xfId="11" applyFont="1" applyFill="1" applyBorder="1" applyAlignment="1">
      <alignment horizontal="center" vertical="center" wrapText="1" readingOrder="1"/>
    </xf>
    <xf numFmtId="167" fontId="49" fillId="27" borderId="35" xfId="11" applyFont="1" applyFill="1" applyBorder="1" applyAlignment="1">
      <alignment horizontal="center" vertical="center" wrapText="1" readingOrder="1"/>
    </xf>
    <xf numFmtId="1" fontId="48" fillId="27" borderId="35" xfId="11" applyNumberFormat="1" applyFont="1" applyFill="1" applyBorder="1" applyAlignment="1">
      <alignment horizontal="center" vertical="center" wrapText="1" readingOrder="1"/>
    </xf>
    <xf numFmtId="49" fontId="1" fillId="28" borderId="33" xfId="12" applyNumberFormat="1" applyFont="1" applyFill="1" applyBorder="1" applyAlignment="1">
      <alignment horizontal="left" vertical="center" wrapText="1" readingOrder="1"/>
    </xf>
    <xf numFmtId="170" fontId="0" fillId="0" borderId="0" xfId="0" applyNumberFormat="1"/>
    <xf numFmtId="3" fontId="1" fillId="3" borderId="1" xfId="7" applyNumberFormat="1" applyFont="1" applyFill="1" applyBorder="1" applyAlignment="1">
      <alignment horizontal="center" vertical="center"/>
    </xf>
    <xf numFmtId="3" fontId="3" fillId="3" borderId="1" xfId="7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49" fontId="18" fillId="3" borderId="1" xfId="1" applyNumberFormat="1" applyFont="1" applyFill="1" applyBorder="1" applyAlignment="1" applyProtection="1">
      <alignment horizontal="center" vertical="center" wrapText="1"/>
    </xf>
    <xf numFmtId="167" fontId="52" fillId="22" borderId="33" xfId="11" applyFont="1" applyFill="1" applyBorder="1" applyAlignment="1">
      <alignment horizontal="center" vertical="center" wrapText="1" readingOrder="2"/>
    </xf>
    <xf numFmtId="169" fontId="38" fillId="0" borderId="0" xfId="7" applyNumberFormat="1"/>
    <xf numFmtId="49" fontId="18" fillId="13" borderId="1" xfId="1" applyNumberFormat="1" applyFont="1" applyFill="1" applyBorder="1" applyAlignment="1" applyProtection="1">
      <alignment horizontal="center" vertical="center"/>
    </xf>
    <xf numFmtId="49" fontId="80" fillId="13" borderId="1" xfId="0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3" fontId="80" fillId="13" borderId="1" xfId="1" applyNumberFormat="1" applyFont="1" applyFill="1" applyBorder="1" applyAlignment="1" applyProtection="1">
      <alignment horizontal="center" vertical="center"/>
    </xf>
    <xf numFmtId="0" fontId="80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8" fillId="13" borderId="1" xfId="1" applyNumberFormat="1" applyFont="1" applyFill="1" applyBorder="1" applyAlignment="1" applyProtection="1">
      <alignment horizontal="center" vertical="center" wrapText="1" readingOrder="2"/>
    </xf>
    <xf numFmtId="49" fontId="18" fillId="13" borderId="1" xfId="0" applyNumberFormat="1" applyFont="1" applyFill="1" applyBorder="1" applyAlignment="1">
      <alignment horizontal="center" vertical="center"/>
    </xf>
    <xf numFmtId="49" fontId="16" fillId="13" borderId="1" xfId="0" applyNumberFormat="1" applyFont="1" applyFill="1" applyBorder="1" applyAlignment="1">
      <alignment horizontal="center" vertical="center"/>
    </xf>
    <xf numFmtId="49" fontId="64" fillId="13" borderId="1" xfId="1" applyNumberFormat="1" applyFont="1" applyFill="1" applyBorder="1" applyAlignment="1" applyProtection="1">
      <alignment horizontal="center" vertical="center"/>
    </xf>
    <xf numFmtId="49" fontId="16" fillId="13" borderId="1" xfId="1" applyNumberFormat="1" applyFont="1" applyFill="1" applyBorder="1" applyAlignment="1" applyProtection="1">
      <alignment horizontal="center" vertical="center"/>
    </xf>
    <xf numFmtId="49" fontId="80" fillId="13" borderId="1" xfId="1" applyNumberFormat="1" applyFont="1" applyFill="1" applyBorder="1" applyAlignment="1" applyProtection="1">
      <alignment horizontal="center" vertical="center"/>
    </xf>
    <xf numFmtId="0" fontId="18" fillId="13" borderId="1" xfId="1" applyNumberFormat="1" applyFont="1" applyFill="1" applyBorder="1" applyAlignment="1" applyProtection="1">
      <alignment horizontal="center" vertical="center"/>
    </xf>
    <xf numFmtId="0" fontId="80" fillId="13" borderId="1" xfId="1" applyNumberFormat="1" applyFont="1" applyFill="1" applyBorder="1" applyAlignment="1" applyProtection="1">
      <alignment horizontal="center" vertical="center"/>
    </xf>
    <xf numFmtId="0" fontId="16" fillId="13" borderId="1" xfId="1" applyNumberFormat="1" applyFont="1" applyFill="1" applyBorder="1" applyAlignment="1" applyProtection="1">
      <alignment horizontal="center" vertical="center"/>
    </xf>
    <xf numFmtId="49" fontId="61" fillId="13" borderId="1" xfId="1" applyNumberFormat="1" applyFont="1" applyFill="1" applyBorder="1" applyAlignment="1" applyProtection="1">
      <alignment horizontal="center" vertical="center"/>
    </xf>
    <xf numFmtId="49" fontId="80" fillId="13" borderId="1" xfId="1" applyNumberFormat="1" applyFont="1" applyFill="1" applyBorder="1" applyAlignment="1" applyProtection="1">
      <alignment horizontal="center" vertical="center" wrapText="1"/>
    </xf>
    <xf numFmtId="0" fontId="0" fillId="0" borderId="1" xfId="7" applyFont="1" applyBorder="1" applyAlignment="1">
      <alignment horizontal="center" vertical="center"/>
    </xf>
    <xf numFmtId="49" fontId="16" fillId="3" borderId="1" xfId="1" applyNumberFormat="1" applyFont="1" applyFill="1" applyBorder="1" applyAlignment="1" applyProtection="1">
      <alignment horizontal="center" vertical="center" wrapText="1"/>
    </xf>
    <xf numFmtId="0" fontId="0" fillId="0" borderId="1" xfId="7" applyFont="1" applyBorder="1" applyAlignment="1">
      <alignment horizontal="center" vertical="center" wrapText="1"/>
    </xf>
    <xf numFmtId="0" fontId="0" fillId="3" borderId="1" xfId="7" applyFont="1" applyFill="1" applyBorder="1" applyAlignment="1">
      <alignment horizontal="center" vertical="center" wrapText="1"/>
    </xf>
    <xf numFmtId="49" fontId="18" fillId="3" borderId="1" xfId="1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0" fillId="3" borderId="0" xfId="0" applyFill="1"/>
    <xf numFmtId="0" fontId="20" fillId="0" borderId="1" xfId="7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38" fillId="0" borderId="15" xfId="7" applyBorder="1" applyAlignment="1">
      <alignment horizontal="center" vertical="center"/>
    </xf>
    <xf numFmtId="167" fontId="48" fillId="27" borderId="41" xfId="11" applyFont="1" applyFill="1" applyBorder="1" applyAlignment="1">
      <alignment horizontal="center" vertical="center" wrapText="1" readingOrder="1"/>
    </xf>
    <xf numFmtId="0" fontId="48" fillId="27" borderId="42" xfId="7" applyFont="1" applyFill="1" applyBorder="1" applyAlignment="1">
      <alignment horizontal="center" vertical="center" wrapText="1" readingOrder="1"/>
    </xf>
    <xf numFmtId="169" fontId="1" fillId="20" borderId="36" xfId="13" applyNumberFormat="1" applyFont="1" applyBorder="1" applyAlignment="1" applyProtection="1">
      <alignment horizontal="center" vertical="center"/>
    </xf>
    <xf numFmtId="169" fontId="38" fillId="20" borderId="48" xfId="13" applyNumberFormat="1" applyBorder="1" applyAlignment="1" applyProtection="1">
      <alignment horizontal="center" vertical="center"/>
    </xf>
    <xf numFmtId="169" fontId="38" fillId="20" borderId="50" xfId="13" applyNumberFormat="1" applyBorder="1" applyAlignment="1" applyProtection="1">
      <alignment horizontal="center" vertical="center"/>
    </xf>
    <xf numFmtId="167" fontId="50" fillId="22" borderId="0" xfId="11" applyFont="1" applyFill="1" applyAlignment="1">
      <alignment horizontal="center" vertical="center" wrapText="1" readingOrder="2"/>
    </xf>
    <xf numFmtId="167" fontId="48" fillId="27" borderId="53" xfId="11" applyFont="1" applyFill="1" applyBorder="1" applyAlignment="1">
      <alignment horizontal="center" vertical="center" wrapText="1" readingOrder="1"/>
    </xf>
    <xf numFmtId="167" fontId="50" fillId="22" borderId="55" xfId="11" applyFont="1" applyFill="1" applyBorder="1" applyAlignment="1">
      <alignment horizontal="left" vertical="center" wrapText="1" readingOrder="1"/>
    </xf>
    <xf numFmtId="167" fontId="50" fillId="22" borderId="56" xfId="11" applyFont="1" applyFill="1" applyBorder="1" applyAlignment="1">
      <alignment horizontal="center" vertical="center" wrapText="1" readingOrder="2"/>
    </xf>
    <xf numFmtId="167" fontId="3" fillId="28" borderId="37" xfId="14" applyFill="1" applyBorder="1" applyAlignment="1">
      <alignment horizontal="left" vertical="center" wrapText="1" readingOrder="1"/>
    </xf>
    <xf numFmtId="167" fontId="20" fillId="28" borderId="37" xfId="14" applyFont="1" applyFill="1" applyBorder="1" applyAlignment="1">
      <alignment horizontal="center" vertical="center" wrapText="1" readingOrder="1"/>
    </xf>
    <xf numFmtId="169" fontId="38" fillId="20" borderId="57" xfId="13" applyNumberFormat="1" applyBorder="1" applyAlignment="1" applyProtection="1">
      <alignment horizontal="center" vertical="center"/>
    </xf>
    <xf numFmtId="49" fontId="90" fillId="13" borderId="1" xfId="0" applyNumberFormat="1" applyFont="1" applyFill="1" applyBorder="1" applyAlignment="1">
      <alignment horizontal="center" vertical="center"/>
    </xf>
    <xf numFmtId="3" fontId="90" fillId="13" borderId="1" xfId="1" applyNumberFormat="1" applyFont="1" applyFill="1" applyBorder="1" applyAlignment="1" applyProtection="1">
      <alignment horizontal="center" vertical="center"/>
    </xf>
    <xf numFmtId="0" fontId="90" fillId="13" borderId="1" xfId="1" applyNumberFormat="1" applyFont="1" applyFill="1" applyBorder="1" applyAlignment="1" applyProtection="1">
      <alignment horizontal="center" vertical="center"/>
    </xf>
    <xf numFmtId="0" fontId="90" fillId="13" borderId="1" xfId="0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horizontal="center" vertical="center" wrapText="1"/>
    </xf>
    <xf numFmtId="49" fontId="14" fillId="13" borderId="1" xfId="1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0" fontId="62" fillId="30" borderId="1" xfId="0" applyFont="1" applyFill="1" applyBorder="1" applyAlignment="1">
      <alignment horizontal="center" vertical="center"/>
    </xf>
    <xf numFmtId="0" fontId="60" fillId="5" borderId="0" xfId="0" applyFont="1" applyFill="1" applyAlignment="1">
      <alignment horizontal="center" vertical="center" wrapText="1"/>
    </xf>
    <xf numFmtId="0" fontId="60" fillId="5" borderId="15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0" xfId="8" applyFont="1" applyFill="1" applyAlignment="1">
      <alignment horizontal="center" vertical="center"/>
    </xf>
    <xf numFmtId="0" fontId="17" fillId="5" borderId="0" xfId="8" applyFont="1" applyFill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 wrapText="1"/>
    </xf>
    <xf numFmtId="167" fontId="48" fillId="27" borderId="46" xfId="11" applyFont="1" applyFill="1" applyBorder="1" applyAlignment="1">
      <alignment horizontal="center" vertical="center" wrapText="1" readingOrder="1"/>
    </xf>
    <xf numFmtId="167" fontId="48" fillId="27" borderId="51" xfId="11" applyFont="1" applyFill="1" applyBorder="1" applyAlignment="1">
      <alignment horizontal="center" vertical="center" wrapText="1" readingOrder="1"/>
    </xf>
    <xf numFmtId="167" fontId="48" fillId="27" borderId="54" xfId="11" applyFont="1" applyFill="1" applyBorder="1" applyAlignment="1">
      <alignment horizontal="center" vertical="center" wrapText="1" readingOrder="1"/>
    </xf>
    <xf numFmtId="167" fontId="47" fillId="29" borderId="38" xfId="11" applyFont="1" applyFill="1" applyBorder="1" applyAlignment="1" applyProtection="1">
      <alignment horizontal="center" vertical="center" readingOrder="1"/>
      <protection locked="0"/>
    </xf>
    <xf numFmtId="167" fontId="47" fillId="29" borderId="39" xfId="11" applyFont="1" applyFill="1" applyBorder="1" applyAlignment="1" applyProtection="1">
      <alignment horizontal="center" vertical="center" readingOrder="1"/>
      <protection locked="0"/>
    </xf>
    <xf numFmtId="167" fontId="47" fillId="29" borderId="40" xfId="11" applyFont="1" applyFill="1" applyBorder="1" applyAlignment="1" applyProtection="1">
      <alignment horizontal="center" vertical="center" readingOrder="1"/>
      <protection locked="0"/>
    </xf>
    <xf numFmtId="167" fontId="51" fillId="22" borderId="0" xfId="11" applyFont="1" applyFill="1" applyAlignment="1">
      <alignment horizontal="center" vertical="center" wrapText="1" readingOrder="1"/>
    </xf>
    <xf numFmtId="167" fontId="51" fillId="22" borderId="47" xfId="11" applyFont="1" applyFill="1" applyBorder="1" applyAlignment="1">
      <alignment horizontal="center" vertical="center" wrapText="1" readingOrder="1"/>
    </xf>
    <xf numFmtId="167" fontId="51" fillId="22" borderId="33" xfId="11" applyFont="1" applyFill="1" applyBorder="1" applyAlignment="1">
      <alignment horizontal="center" vertical="center" wrapText="1" readingOrder="1"/>
    </xf>
    <xf numFmtId="167" fontId="51" fillId="22" borderId="36" xfId="11" applyFont="1" applyFill="1" applyBorder="1" applyAlignment="1">
      <alignment horizontal="center" vertical="center" wrapText="1" readingOrder="1"/>
    </xf>
    <xf numFmtId="167" fontId="51" fillId="22" borderId="49" xfId="11" applyFont="1" applyFill="1" applyBorder="1" applyAlignment="1">
      <alignment horizontal="center" vertical="center" wrapText="1" readingOrder="1"/>
    </xf>
    <xf numFmtId="167" fontId="48" fillId="27" borderId="52" xfId="11" applyFont="1" applyFill="1" applyBorder="1" applyAlignment="1">
      <alignment horizontal="center" vertical="center" wrapText="1" readingOrder="1"/>
    </xf>
    <xf numFmtId="167" fontId="48" fillId="27" borderId="44" xfId="11" applyFont="1" applyFill="1" applyBorder="1" applyAlignment="1">
      <alignment horizontal="center" vertical="center" wrapText="1" readingOrder="1"/>
    </xf>
    <xf numFmtId="167" fontId="48" fillId="27" borderId="43" xfId="11" applyFont="1" applyFill="1" applyBorder="1" applyAlignment="1">
      <alignment horizontal="center" vertical="center" wrapText="1" readingOrder="1"/>
    </xf>
    <xf numFmtId="167" fontId="48" fillId="27" borderId="45" xfId="11" applyFont="1" applyFill="1" applyBorder="1" applyAlignment="1">
      <alignment horizontal="center" vertical="center" wrapText="1" readingOrder="1"/>
    </xf>
    <xf numFmtId="0" fontId="53" fillId="27" borderId="46" xfId="7" applyFont="1" applyFill="1" applyBorder="1" applyAlignment="1">
      <alignment horizontal="center" vertical="center" wrapText="1" readingOrder="1"/>
    </xf>
    <xf numFmtId="0" fontId="53" fillId="27" borderId="51" xfId="7" applyFont="1" applyFill="1" applyBorder="1" applyAlignment="1">
      <alignment horizontal="center" vertical="center" wrapText="1" readingOrder="1"/>
    </xf>
    <xf numFmtId="167" fontId="51" fillId="22" borderId="30" xfId="11" applyFont="1" applyFill="1" applyBorder="1" applyAlignment="1">
      <alignment horizontal="center" vertical="center" wrapText="1" readingOrder="1"/>
    </xf>
  </cellXfs>
  <cellStyles count="15">
    <cellStyle name="20% - Accent1 2" xfId="13" xr:uid="{7EC0FE94-78AD-4515-9B02-A3322C2427D4}"/>
    <cellStyle name="20% - 强调文字颜色 1 2" xfId="2" xr:uid="{00000000-0005-0000-0000-000000000000}"/>
    <cellStyle name="60% - Accent5 2" xfId="10" xr:uid="{83B16C7C-2849-4A56-9D9A-318CAB58D24A}"/>
    <cellStyle name="Comma" xfId="6" builtinId="3"/>
    <cellStyle name="Normal" xfId="0" builtinId="0"/>
    <cellStyle name="Normal 2" xfId="8" xr:uid="{1CDC6825-18BD-4423-A9F8-647E48BF60BE}"/>
    <cellStyle name="Normal 2 2" xfId="7" xr:uid="{7CA9221F-9E42-42D5-AB83-1BAD1315ACFE}"/>
    <cellStyle name="Normal 3" xfId="9" xr:uid="{940E939B-EF03-43D0-B70C-75854663221C}"/>
    <cellStyle name="היפר-קישור" xfId="1" builtinId="8"/>
    <cellStyle name="常规 11 3" xfId="3" xr:uid="{00000000-0005-0000-0000-000003000000}"/>
    <cellStyle name="常规 2" xfId="4" xr:uid="{00000000-0005-0000-0000-000004000000}"/>
    <cellStyle name="常规 2 8" xfId="5" xr:uid="{00000000-0005-0000-0000-000005000000}"/>
    <cellStyle name="常规 3 3" xfId="14" xr:uid="{77BC7EBE-479F-416F-BBF0-3422BE4B2907}"/>
    <cellStyle name="常规 7" xfId="11" xr:uid="{6121B014-2F92-44A5-BE7B-9F5094058815}"/>
    <cellStyle name="常规 7 2" xfId="12" xr:uid="{AAD898E8-FB53-47ED-8884-33A19CF197C2}"/>
  </cellStyles>
  <dxfs count="41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 outline="0">
        <left/>
        <right/>
        <top/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微软雅黑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1" hidden="0"/>
    </dxf>
    <dxf>
      <protection locked="1" hidden="0"/>
    </dxf>
    <dxf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color theme="1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rgb="FF44B3E1"/>
        </left>
        <right/>
        <top style="thin">
          <color rgb="FF44B3E1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F0"/>
        <name val="Wingdings"/>
        <charset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77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z val="8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justifyLastLine="0" shrinkToFit="0" readingOrder="0"/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color theme="1"/>
        <name val="Arial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z val="8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  <protection locked="1" hidden="0"/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>
          <fgColor indexed="64"/>
          <bgColor theme="0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77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numFmt numFmtId="0" formatCode="General"/>
      <protection locked="1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F0"/>
        <name val="Wingdings"/>
        <charset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F0"/>
        <name val="Wingdings"/>
        <charset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F0"/>
        <name val="Wingdings"/>
        <charset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F0"/>
        <name val="Wingdings"/>
        <charset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rgb="FF00B0F0"/>
        <name val="Wingdings"/>
        <charset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77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/>
        <right/>
        <top/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77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77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/>
        <right/>
        <top/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66FF"/>
      <color rgb="FF00FF00"/>
      <color rgb="FFBCA310"/>
      <color rgb="FFFF4747"/>
      <color rgb="FFE68900"/>
      <color rgb="FFFF9900"/>
      <color rgb="FF6699FF"/>
      <color rgb="FFFFAC33"/>
      <color rgb="FF0000FF"/>
      <color rgb="FF33B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5.png"/><Relationship Id="rId21" Type="http://schemas.openxmlformats.org/officeDocument/2006/relationships/hyperlink" Target="https://hviil.co.il/wp-content/uploads/2023/03/DS-2CD2646G2-IZS-C_Datasheet_V5.5.112_20230201.pdf" TargetMode="External"/><Relationship Id="rId42" Type="http://schemas.openxmlformats.org/officeDocument/2006/relationships/image" Target="../media/image20.png"/><Relationship Id="rId63" Type="http://schemas.openxmlformats.org/officeDocument/2006/relationships/hyperlink" Target="https://hviil.co.il/wp-content/uploads/2023/03/iDS-2CD7A45G0-IZHSY_Datasheet_V5.7.72_20221129.pdf" TargetMode="External"/><Relationship Id="rId84" Type="http://schemas.openxmlformats.org/officeDocument/2006/relationships/hyperlink" Target="https://hviil.co.il/wp-content/uploads/2023/11/DS-2CD2187G2H-LISU.pdf" TargetMode="External"/><Relationship Id="rId138" Type="http://schemas.openxmlformats.org/officeDocument/2006/relationships/hyperlink" Target="https://hviil.co.il/wp-content/uploads/2025/04/DS-2CD2047G3-LI2UY_SLRB_Datasheet_20250414.pdf" TargetMode="External"/><Relationship Id="rId159" Type="http://schemas.openxmlformats.org/officeDocument/2006/relationships/hyperlink" Target="https://hviil.co.il/wp-content/uploads/2025/11/DS-2CD2347G2P-LSU_SL-C_Datasheet_20240731-1.pdf" TargetMode="External"/><Relationship Id="rId170" Type="http://schemas.microsoft.com/office/2007/relationships/hdphoto" Target="../media/hdphoto2.wdp"/><Relationship Id="rId107" Type="http://schemas.openxmlformats.org/officeDocument/2006/relationships/image" Target="../media/image50.png"/><Relationship Id="rId11" Type="http://schemas.openxmlformats.org/officeDocument/2006/relationships/image" Target="../media/image5.png"/><Relationship Id="rId32" Type="http://schemas.openxmlformats.org/officeDocument/2006/relationships/image" Target="../media/image15.png"/><Relationship Id="rId53" Type="http://schemas.openxmlformats.org/officeDocument/2006/relationships/hyperlink" Target="https://hviil.co.il/wp-content/uploads/2024/08/DS-2CD2647G2HT-LIZS_Datasheet_20230720.pdf" TargetMode="External"/><Relationship Id="rId74" Type="http://schemas.openxmlformats.org/officeDocument/2006/relationships/hyperlink" Target="https://hviil.co.il/wp-content/uploads/2023/11/DS-2CD1047G2-LUF.pdf" TargetMode="External"/><Relationship Id="rId128" Type="http://schemas.openxmlformats.org/officeDocument/2006/relationships/image" Target="../media/image60.png"/><Relationship Id="rId149" Type="http://schemas.openxmlformats.org/officeDocument/2006/relationships/hyperlink" Target="https://hviil.co.il/wp-content/uploads/2025/06/DS-2CD2T43G2-2LI2U_4LI2U_Datasheet_20250208.pdf" TargetMode="External"/><Relationship Id="rId5" Type="http://schemas.openxmlformats.org/officeDocument/2006/relationships/hyperlink" Target="https://hviil.co.il/wp-content/uploads/2023/03/DS-2CD1053G0-I.pdf" TargetMode="External"/><Relationship Id="rId95" Type="http://schemas.openxmlformats.org/officeDocument/2006/relationships/image" Target="../media/image44.png"/><Relationship Id="rId160" Type="http://schemas.openxmlformats.org/officeDocument/2006/relationships/image" Target="../media/image71.png"/><Relationship Id="rId22" Type="http://schemas.openxmlformats.org/officeDocument/2006/relationships/image" Target="../media/image10.png"/><Relationship Id="rId43" Type="http://schemas.openxmlformats.org/officeDocument/2006/relationships/hyperlink" Target="https://hviil.co.il/wp-content/uploads/2023/03/DS-2CD2E43G2-U_Datasheet_V5.5.115_20230303.pdf" TargetMode="External"/><Relationship Id="rId64" Type="http://schemas.openxmlformats.org/officeDocument/2006/relationships/image" Target="../media/image30.png"/><Relationship Id="rId118" Type="http://schemas.openxmlformats.org/officeDocument/2006/relationships/hyperlink" Target="https://hviil.co.il/wp-content/uploads/2024/08/DS-2CD2543G2-IWS_Datasheet_20231110.pdf" TargetMode="External"/><Relationship Id="rId139" Type="http://schemas.openxmlformats.org/officeDocument/2006/relationships/image" Target="../media/image65.png"/><Relationship Id="rId85" Type="http://schemas.openxmlformats.org/officeDocument/2006/relationships/hyperlink" Target="https://hviil.co.il/wp-content/uploads/2023/11/DS-2CD2783G2-IZS.pdf" TargetMode="External"/><Relationship Id="rId150" Type="http://schemas.openxmlformats.org/officeDocument/2006/relationships/hyperlink" Target="https://hviil.co.il/wp-content/uploads/2025/06/DS-2CD2T83G2-2LI2U_4LI2U_Datasheet_20250208.pdf" TargetMode="External"/><Relationship Id="rId171" Type="http://schemas.openxmlformats.org/officeDocument/2006/relationships/hyperlink" Target="https://hviil.co.il/wp-content/uploads/2026/01/DS-2DE2C400IWG-K_4G_C05S10_Datasheet_20241008.pdf" TargetMode="External"/><Relationship Id="rId12" Type="http://schemas.openxmlformats.org/officeDocument/2006/relationships/hyperlink" Target="https://hviil.co.il/wp-content/uploads/2023/03/DS-2CD1153G0-I_datasheet_V5.5.52_20211223.pdf" TargetMode="External"/><Relationship Id="rId33" Type="http://schemas.openxmlformats.org/officeDocument/2006/relationships/hyperlink" Target="https://hviil.co.il/wp-content/uploads/2023/03/DS-2CD3646G2_P-IZS.pdf" TargetMode="External"/><Relationship Id="rId108" Type="http://schemas.openxmlformats.org/officeDocument/2006/relationships/hyperlink" Target="https://hviil.co.il/wp-content/uploads/2023/02/DS-2CV2Q21FD-IW-W_V5.5.93.pdf" TargetMode="External"/><Relationship Id="rId129" Type="http://schemas.openxmlformats.org/officeDocument/2006/relationships/image" Target="../media/image61.png"/><Relationship Id="rId54" Type="http://schemas.openxmlformats.org/officeDocument/2006/relationships/image" Target="../media/image26.png"/><Relationship Id="rId75" Type="http://schemas.openxmlformats.org/officeDocument/2006/relationships/image" Target="../media/image35.jpeg"/><Relationship Id="rId96" Type="http://schemas.openxmlformats.org/officeDocument/2006/relationships/hyperlink" Target="https://hviil.co.il/wp-content/uploads/2024/08/DS-2CD2T87G2H-LISU_SL_Datasheet_20230907.pdf" TargetMode="External"/><Relationship Id="rId140" Type="http://schemas.openxmlformats.org/officeDocument/2006/relationships/hyperlink" Target="https://hviil.co.il/wp-content/uploads/2025/04/DS-2CD2087G3-LI2UY_SLRB_Datasheet_20250414.pdf" TargetMode="External"/><Relationship Id="rId161" Type="http://schemas.openxmlformats.org/officeDocument/2006/relationships/hyperlink" Target="https://hviil.co.il/wp-content/uploads/2025/11/DS-2CD2T47G2P-LSU_SL-C_Datasheet_20240731.pdf" TargetMode="External"/><Relationship Id="rId1" Type="http://schemas.openxmlformats.org/officeDocument/2006/relationships/hyperlink" Target="https://hviil.co.il/wp-content/uploads/2023/03/DS-2CD1021-I.pdf" TargetMode="External"/><Relationship Id="rId6" Type="http://schemas.openxmlformats.org/officeDocument/2006/relationships/image" Target="../media/image3.png"/><Relationship Id="rId23" Type="http://schemas.openxmlformats.org/officeDocument/2006/relationships/hyperlink" Target="https://hviil.co.il/wp-content/uploads/2023/03/DS-2CD2343G2-IU_Datasheet_V5.5.113_20230303.pdf" TargetMode="External"/><Relationship Id="rId28" Type="http://schemas.openxmlformats.org/officeDocument/2006/relationships/image" Target="../media/image13.jpeg"/><Relationship Id="rId49" Type="http://schemas.openxmlformats.org/officeDocument/2006/relationships/hyperlink" Target="https://hviil.co.il/wp-content/uploads/2023/03/DS-2CD2T87G2P-LSU_SL-C_Datasheet_V5.7.1_20220527-1.pdf" TargetMode="External"/><Relationship Id="rId114" Type="http://schemas.openxmlformats.org/officeDocument/2006/relationships/hyperlink" Target="https://hviil.co.il/wp-content/uploads/2024/08/DS-2CD1343G2-IUF_Datasheet_V5.7.1_20230425.pdf" TargetMode="External"/><Relationship Id="rId119" Type="http://schemas.openxmlformats.org/officeDocument/2006/relationships/image" Target="../media/image56.png"/><Relationship Id="rId44" Type="http://schemas.openxmlformats.org/officeDocument/2006/relationships/image" Target="../media/image21.png"/><Relationship Id="rId60" Type="http://schemas.openxmlformats.org/officeDocument/2006/relationships/hyperlink" Target="https://hviil.co.il/wp-content/uploads/2023/03/DS-2CD2743G2-IZS_Datasheet_V5.5.113_20230303.pdf" TargetMode="External"/><Relationship Id="rId65" Type="http://schemas.openxmlformats.org/officeDocument/2006/relationships/hyperlink" Target="https://hviil.co.il/wp-content/uploads/2023/03/iDS-2CD7586G0-IZHSY-C_Datasheet_V5.8.10_20230106.pdf" TargetMode="External"/><Relationship Id="rId81" Type="http://schemas.openxmlformats.org/officeDocument/2006/relationships/image" Target="../media/image38.png"/><Relationship Id="rId86" Type="http://schemas.openxmlformats.org/officeDocument/2006/relationships/image" Target="../media/image40.png"/><Relationship Id="rId130" Type="http://schemas.microsoft.com/office/2007/relationships/hdphoto" Target="../media/hdphoto1.wdp"/><Relationship Id="rId135" Type="http://schemas.openxmlformats.org/officeDocument/2006/relationships/image" Target="../media/image63.jpeg"/><Relationship Id="rId151" Type="http://schemas.openxmlformats.org/officeDocument/2006/relationships/hyperlink" Target="https://hviil.co.il/wp-content/uploads/2025/06/DS-2CD2383G2-LI2U_Datasheet_20250212-1.pdf" TargetMode="External"/><Relationship Id="rId156" Type="http://schemas.openxmlformats.org/officeDocument/2006/relationships/hyperlink" Target="https://hviil.co.il/wp-content/uploads/2025/11/DS-2CD1043G2-LIUF_Datasheet_20230914-1.pdf" TargetMode="External"/><Relationship Id="rId172" Type="http://schemas.openxmlformats.org/officeDocument/2006/relationships/image" Target="../media/image77.png"/><Relationship Id="rId13" Type="http://schemas.openxmlformats.org/officeDocument/2006/relationships/image" Target="../media/image6.png"/><Relationship Id="rId18" Type="http://schemas.openxmlformats.org/officeDocument/2006/relationships/image" Target="../media/image8.jpg"/><Relationship Id="rId39" Type="http://schemas.openxmlformats.org/officeDocument/2006/relationships/hyperlink" Target="https://hviil.co.il/wp-content/uploads/2025/07/iDS-2CD7A86G2-IZHSY-5G_Datasheet_20250425.pdf" TargetMode="External"/><Relationship Id="rId109" Type="http://schemas.openxmlformats.org/officeDocument/2006/relationships/image" Target="../media/image51.png"/><Relationship Id="rId34" Type="http://schemas.openxmlformats.org/officeDocument/2006/relationships/image" Target="../media/image16.png"/><Relationship Id="rId50" Type="http://schemas.openxmlformats.org/officeDocument/2006/relationships/image" Target="../media/image24.jpg"/><Relationship Id="rId55" Type="http://schemas.openxmlformats.org/officeDocument/2006/relationships/hyperlink" Target="https://hviil.co.il/wp-content/uploads/2024/08/DS-2CD2687G2HT-LIZS_Datasheet_20230720.pdf" TargetMode="External"/><Relationship Id="rId76" Type="http://schemas.openxmlformats.org/officeDocument/2006/relationships/hyperlink" Target="https://hviil.co.il/wp-content/uploads/2023/11/DS-2CD1143G2-LIUF.pdf" TargetMode="External"/><Relationship Id="rId97" Type="http://schemas.openxmlformats.org/officeDocument/2006/relationships/hyperlink" Target="https://hviil.co.il/wp-content/uploads/2024/08/DS-2CD2747G2HT-LIZS_Datasheet_20230719.pdf" TargetMode="External"/><Relationship Id="rId104" Type="http://schemas.openxmlformats.org/officeDocument/2006/relationships/hyperlink" Target="https://hviil.co.il/wp-content/uploads/2024/08/DS-2CD2047G2H-LIU_SL-_Datasheet_20231116.pdf" TargetMode="External"/><Relationship Id="rId120" Type="http://schemas.openxmlformats.org/officeDocument/2006/relationships/hyperlink" Target="https://hviil.co.il/wp-content/uploads/2024/10/DS-2CD2955G0-ISU_Datasheet_V5.7.10_20221207.pdf" TargetMode="External"/><Relationship Id="rId125" Type="http://schemas.openxmlformats.org/officeDocument/2006/relationships/image" Target="../media/image59.png"/><Relationship Id="rId141" Type="http://schemas.openxmlformats.org/officeDocument/2006/relationships/image" Target="../media/image66.jpeg"/><Relationship Id="rId146" Type="http://schemas.openxmlformats.org/officeDocument/2006/relationships/image" Target="../media/image67.png"/><Relationship Id="rId167" Type="http://schemas.openxmlformats.org/officeDocument/2006/relationships/hyperlink" Target="https://hviil.co.il/wp-content/uploads/2025/11/IDS-2CD7A46G2_V-XZHSY_Datasheet_20250814.pdf" TargetMode="External"/><Relationship Id="rId7" Type="http://schemas.openxmlformats.org/officeDocument/2006/relationships/hyperlink" Target="https://hviil.co.il/wp-content/uploads/2023/03/DS-2CD1643G0-IZ-C_Datasheet_V5.5.122_20220517.pdf" TargetMode="External"/><Relationship Id="rId71" Type="http://schemas.openxmlformats.org/officeDocument/2006/relationships/image" Target="../media/image33.jpeg"/><Relationship Id="rId92" Type="http://schemas.openxmlformats.org/officeDocument/2006/relationships/hyperlink" Target="https://hviil.co.il/wp-content/uploads/2024/08/DS-2CD2387G2H-LISU_SL_Datasheet_20230907.pdf" TargetMode="External"/><Relationship Id="rId162" Type="http://schemas.openxmlformats.org/officeDocument/2006/relationships/image" Target="../media/image72.png"/><Relationship Id="rId2" Type="http://schemas.openxmlformats.org/officeDocument/2006/relationships/image" Target="../media/image1.png"/><Relationship Id="rId29" Type="http://schemas.openxmlformats.org/officeDocument/2006/relationships/hyperlink" Target="https://hviil.co.il/wp-content/uploads/2023/03/DS-2CD2421G0-IDW-C_Datasheet_V5.5.801_20211020-1.pdf" TargetMode="External"/><Relationship Id="rId24" Type="http://schemas.openxmlformats.org/officeDocument/2006/relationships/image" Target="../media/image11.png"/><Relationship Id="rId40" Type="http://schemas.openxmlformats.org/officeDocument/2006/relationships/image" Target="../media/image19.png"/><Relationship Id="rId45" Type="http://schemas.openxmlformats.org/officeDocument/2006/relationships/hyperlink" Target="https://hviil.co.il/wp-content/uploads/2025/04/DS-2CD1327G2-LUF_Datasheet_20240828.pdf" TargetMode="External"/><Relationship Id="rId66" Type="http://schemas.openxmlformats.org/officeDocument/2006/relationships/image" Target="../media/image31.png"/><Relationship Id="rId87" Type="http://schemas.openxmlformats.org/officeDocument/2006/relationships/hyperlink" Target="https://hviil.co.il/wp-content/uploads/2024/08/DS-2CD2347G2H-LISU_SL_Datasheet_20230907.pdf" TargetMode="External"/><Relationship Id="rId110" Type="http://schemas.openxmlformats.org/officeDocument/2006/relationships/hyperlink" Target="https://hviil.co.il/wp-content/uploads/2024/08/DS-2XS3Q47G1-LDH_4G_Datasheet_20240422.pdf" TargetMode="External"/><Relationship Id="rId115" Type="http://schemas.openxmlformats.org/officeDocument/2006/relationships/image" Target="../media/image54.png"/><Relationship Id="rId131" Type="http://schemas.openxmlformats.org/officeDocument/2006/relationships/hyperlink" Target="https://hviil.co.il/wp-content/uploads/2025/03/DS-2CD63C5G1-IVS_Datasheet_20231113.pdf" TargetMode="External"/><Relationship Id="rId136" Type="http://schemas.openxmlformats.org/officeDocument/2006/relationships/hyperlink" Target="https://hviil.co.il/wp-content/uploads/2025/09/DS-2CD2523G2-IS-D_Datasheet_20240724.pdf" TargetMode="External"/><Relationship Id="rId157" Type="http://schemas.openxmlformats.org/officeDocument/2006/relationships/image" Target="../media/image70.png"/><Relationship Id="rId61" Type="http://schemas.openxmlformats.org/officeDocument/2006/relationships/image" Target="../media/image29.jpeg"/><Relationship Id="rId82" Type="http://schemas.openxmlformats.org/officeDocument/2006/relationships/hyperlink" Target="https://hviil.co.il/wp-content/uploads/2023/11/DS-2CD2183G2-IU.pdf" TargetMode="External"/><Relationship Id="rId152" Type="http://schemas.openxmlformats.org/officeDocument/2006/relationships/image" Target="../media/image68.png"/><Relationship Id="rId173" Type="http://schemas.openxmlformats.org/officeDocument/2006/relationships/hyperlink" Target="https://hviil.co.il/wp-content/uploads/2026/01/DS-2CD3766G2T-IZSY-H_Datasheet_20231211.pdf" TargetMode="External"/><Relationship Id="rId19" Type="http://schemas.openxmlformats.org/officeDocument/2006/relationships/hyperlink" Target="https://hviil.co.il/wp-content/uploads/2023/03/DS-2CD2646G2-IZSU_SL-C_Datasheet_V5.5.112_20220607.pdf" TargetMode="External"/><Relationship Id="rId14" Type="http://schemas.openxmlformats.org/officeDocument/2006/relationships/hyperlink" Target="https://hviil.co.il/wp-content/uploads/2023/03/DS-2CD1743G0-IZ-C_Datasheet_V5.5.122_20220517.pdf" TargetMode="External"/><Relationship Id="rId30" Type="http://schemas.openxmlformats.org/officeDocument/2006/relationships/image" Target="../media/image14.png"/><Relationship Id="rId35" Type="http://schemas.openxmlformats.org/officeDocument/2006/relationships/hyperlink" Target="https://hviil.co.il/wp-content/uploads/2023/03/DS-2CD6425G1-XX_Datasheet_V5.7.210_20220114-3.pdf" TargetMode="External"/><Relationship Id="rId56" Type="http://schemas.openxmlformats.org/officeDocument/2006/relationships/hyperlink" Target="https://hviil.co.il/wp-content/uploads/2023/03/DS-2CD2387G2P-LSU_SL-C_Datasheet_V5.7.1_20230317.pdf" TargetMode="External"/><Relationship Id="rId77" Type="http://schemas.openxmlformats.org/officeDocument/2006/relationships/image" Target="../media/image36.png"/><Relationship Id="rId100" Type="http://schemas.openxmlformats.org/officeDocument/2006/relationships/image" Target="../media/image46.png"/><Relationship Id="rId105" Type="http://schemas.openxmlformats.org/officeDocument/2006/relationships/image" Target="../media/image49.png"/><Relationship Id="rId126" Type="http://schemas.openxmlformats.org/officeDocument/2006/relationships/hyperlink" Target="https://hviil.co.il/wp-content/uploads/2024/12/DS-2CD1123G2-LIUF_Datasheet_20230914.pdf" TargetMode="External"/><Relationship Id="rId147" Type="http://schemas.openxmlformats.org/officeDocument/2006/relationships/hyperlink" Target="https://hviil.co.il/wp-content/uploads/2025/06/DS-2CD2083G2-LI2U_Datasheet_20250211.pdf" TargetMode="External"/><Relationship Id="rId168" Type="http://schemas.openxmlformats.org/officeDocument/2006/relationships/image" Target="../media/image75.png"/><Relationship Id="rId8" Type="http://schemas.openxmlformats.org/officeDocument/2006/relationships/hyperlink" Target="https://hviil.co.il/wp-content/uploads/2023/03/DS-2CD1353G0-IUF-C_Datssheet_V5.5.120_20211223.pdf" TargetMode="External"/><Relationship Id="rId51" Type="http://schemas.openxmlformats.org/officeDocument/2006/relationships/hyperlink" Target="https://hviil.co.il/wp-content/uploads/2023/03/DS-2CD2643G2-IZS_Datasheet_V5.5.113_20230318.pdf" TargetMode="External"/><Relationship Id="rId72" Type="http://schemas.openxmlformats.org/officeDocument/2006/relationships/hyperlink" Target="https://hviil.co.il/wp-content/uploads/2023/03/DS-2CD6825G0_C-IVSB_Datasheet_V5.8.0_20230114.pdf" TargetMode="External"/><Relationship Id="rId93" Type="http://schemas.openxmlformats.org/officeDocument/2006/relationships/image" Target="../media/image43.png"/><Relationship Id="rId98" Type="http://schemas.openxmlformats.org/officeDocument/2006/relationships/image" Target="../media/image45.png"/><Relationship Id="rId121" Type="http://schemas.openxmlformats.org/officeDocument/2006/relationships/image" Target="../media/image57.jpeg"/><Relationship Id="rId142" Type="http://schemas.openxmlformats.org/officeDocument/2006/relationships/hyperlink" Target="https://hviil.co.il/wp-content/uploads/2025/04/DS-2CD2347G3-LIS2UY_SLRB_Datasheet_20250414.pdf" TargetMode="External"/><Relationship Id="rId163" Type="http://schemas.openxmlformats.org/officeDocument/2006/relationships/hyperlink" Target="https://hviil.co.il/wp-content/uploads/2025/11/DS-2XS2T47G1-LD_4G_Datasheet_20231114.pdf" TargetMode="External"/><Relationship Id="rId3" Type="http://schemas.openxmlformats.org/officeDocument/2006/relationships/hyperlink" Target="https://hviil.co.il/wp-content/uploads/2023/03/DS-2CD1653G0-IZS-C_Datahseet_V5.5.120_20211223.pdf" TargetMode="External"/><Relationship Id="rId25" Type="http://schemas.openxmlformats.org/officeDocument/2006/relationships/hyperlink" Target="https://hviil.co.il/wp-content/uploads/2023/03/DS-2CD2543G2-IWS_Datasheet_V5.5.115_20230303.pdf" TargetMode="External"/><Relationship Id="rId46" Type="http://schemas.openxmlformats.org/officeDocument/2006/relationships/image" Target="../media/image22.png"/><Relationship Id="rId67" Type="http://schemas.openxmlformats.org/officeDocument/2006/relationships/hyperlink" Target="https://hviil.co.il/wp-content/uploads/2023/03/DS-2XS6A47G1-LS_C36S80_Datasheet_V5.7.11_20230206-1.pdf" TargetMode="External"/><Relationship Id="rId116" Type="http://schemas.openxmlformats.org/officeDocument/2006/relationships/hyperlink" Target="https://hviil.co.il/wp-content/uploads/2024/08/DS-2CD1143G2-I_Datasheet_V5.7.1_20221216.pdf" TargetMode="External"/><Relationship Id="rId137" Type="http://schemas.openxmlformats.org/officeDocument/2006/relationships/image" Target="../media/image64.png"/><Relationship Id="rId158" Type="http://schemas.openxmlformats.org/officeDocument/2006/relationships/hyperlink" Target="https://hviil.co.il/wp-content/uploads/2025/07/DS-2CD2043G2-LI2U_Datasheet_20250211.pdf" TargetMode="External"/><Relationship Id="rId20" Type="http://schemas.openxmlformats.org/officeDocument/2006/relationships/image" Target="../media/image9.png"/><Relationship Id="rId41" Type="http://schemas.openxmlformats.org/officeDocument/2006/relationships/hyperlink" Target="https://hviil.co.il/wp-content/uploads/2023/03/DS-2CD3T23G1-I_4G_Datasheet_V5.7.30_20230111.pdf" TargetMode="External"/><Relationship Id="rId62" Type="http://schemas.openxmlformats.org/officeDocument/2006/relationships/hyperlink" Target="https://hviil.co.il/wp-content/uploads/2023/03/DS-2CD6445G1-XX_Datasheet_V5.7.210_20220114-2.pdf" TargetMode="External"/><Relationship Id="rId83" Type="http://schemas.openxmlformats.org/officeDocument/2006/relationships/image" Target="../media/image39.jpg"/><Relationship Id="rId88" Type="http://schemas.openxmlformats.org/officeDocument/2006/relationships/image" Target="../media/image41.png"/><Relationship Id="rId111" Type="http://schemas.openxmlformats.org/officeDocument/2006/relationships/image" Target="../media/image52.png"/><Relationship Id="rId132" Type="http://schemas.openxmlformats.org/officeDocument/2006/relationships/hyperlink" Target="https://hviil.co.il/wp-content/uploads/2023/03/iDS-2CD7A46G0_P-IZHSY-C_Datasheet_V5.8.10_20230105.pdf" TargetMode="External"/><Relationship Id="rId153" Type="http://schemas.openxmlformats.org/officeDocument/2006/relationships/hyperlink" Target="https://hviil.co.il/wp-content/uploads/2025/09/iDS-2CD7A46G2-IZHSY1T-5G_Datasheet_20250425.pdf" TargetMode="External"/><Relationship Id="rId174" Type="http://schemas.openxmlformats.org/officeDocument/2006/relationships/image" Target="../media/image78.png"/><Relationship Id="rId15" Type="http://schemas.openxmlformats.org/officeDocument/2006/relationships/image" Target="../media/image7.png"/><Relationship Id="rId36" Type="http://schemas.openxmlformats.org/officeDocument/2006/relationships/image" Target="../media/image17.png"/><Relationship Id="rId57" Type="http://schemas.openxmlformats.org/officeDocument/2006/relationships/image" Target="../media/image27.png"/><Relationship Id="rId106" Type="http://schemas.openxmlformats.org/officeDocument/2006/relationships/hyperlink" Target="https://hviil.co.il/wp-content/uploads/2024/08/DS-2CD6365G1-IVS_Datasheet_20231113.pdf" TargetMode="External"/><Relationship Id="rId127" Type="http://schemas.openxmlformats.org/officeDocument/2006/relationships/hyperlink" Target="https://hviil.co.il/wp-content/uploads/2025/01/DS-2XC6047G0-LS-PA_Datasheet_20241014.pdf" TargetMode="External"/><Relationship Id="rId10" Type="http://schemas.openxmlformats.org/officeDocument/2006/relationships/hyperlink" Target="https://hviil.co.il/wp-content/uploads/2023/03/DS-2CD1121-I.pdf" TargetMode="External"/><Relationship Id="rId31" Type="http://schemas.openxmlformats.org/officeDocument/2006/relationships/hyperlink" Target="https://hviil.co.il/wp-content/uploads/2023/03/DS-2CD2D25G1-D_NF_Datasheet_V5.7.210_20220114-1.pdf" TargetMode="External"/><Relationship Id="rId52" Type="http://schemas.openxmlformats.org/officeDocument/2006/relationships/image" Target="../media/image25.jpeg"/><Relationship Id="rId73" Type="http://schemas.openxmlformats.org/officeDocument/2006/relationships/image" Target="../media/image34.jpeg"/><Relationship Id="rId78" Type="http://schemas.openxmlformats.org/officeDocument/2006/relationships/hyperlink" Target="https://hviil.co.il/wp-content/uploads/2023/11/DS-2CD2087G2H-LIUSL.pdf" TargetMode="External"/><Relationship Id="rId94" Type="http://schemas.openxmlformats.org/officeDocument/2006/relationships/hyperlink" Target="https://hviil.co.il/wp-content/uploads/2024/08/DS-2CD2T47G2H-LISU_SL_Datasheet_20230907.pdf" TargetMode="External"/><Relationship Id="rId99" Type="http://schemas.openxmlformats.org/officeDocument/2006/relationships/hyperlink" Target="https://hviil.co.il/wp-content/uploads/2024/08/DS-2CD3666G2T-IZSY-H_Datasheet_20231212.pdf" TargetMode="External"/><Relationship Id="rId101" Type="http://schemas.openxmlformats.org/officeDocument/2006/relationships/image" Target="../media/image47.png"/><Relationship Id="rId122" Type="http://schemas.openxmlformats.org/officeDocument/2006/relationships/hyperlink" Target="https://hviil.co.il/wp-content/uploads/2024/10/iDS-2CD7146G0-IZHSY-D_Datasheet_20240415.pdf" TargetMode="External"/><Relationship Id="rId143" Type="http://schemas.openxmlformats.org/officeDocument/2006/relationships/hyperlink" Target="https://hviil.co.il/wp-content/uploads/2025/08/DS-2CD2387G3-LIS2UY_SLRB_Datasheet_20250414.pdf" TargetMode="External"/><Relationship Id="rId148" Type="http://schemas.openxmlformats.org/officeDocument/2006/relationships/hyperlink" Target="https://hviil.co.il/wp-content/uploads/2025/06/DS-2CD2343G2-LI2U_Datasheet_20250212.pdf" TargetMode="External"/><Relationship Id="rId164" Type="http://schemas.openxmlformats.org/officeDocument/2006/relationships/image" Target="../media/image73.png"/><Relationship Id="rId169" Type="http://schemas.openxmlformats.org/officeDocument/2006/relationships/image" Target="../media/image76.png"/><Relationship Id="rId4" Type="http://schemas.openxmlformats.org/officeDocument/2006/relationships/image" Target="../media/image2.png"/><Relationship Id="rId9" Type="http://schemas.openxmlformats.org/officeDocument/2006/relationships/image" Target="../media/image4.png"/><Relationship Id="rId26" Type="http://schemas.openxmlformats.org/officeDocument/2006/relationships/image" Target="../media/image12.png"/><Relationship Id="rId47" Type="http://schemas.openxmlformats.org/officeDocument/2006/relationships/hyperlink" Target="https://hviil.co.il/wp-content/uploads/2023/03/DS-2CD2T43G2-2I_4I_Datasheet_V5.5.113_20230303.pdf" TargetMode="External"/><Relationship Id="rId68" Type="http://schemas.openxmlformats.org/officeDocument/2006/relationships/image" Target="../media/image32.png"/><Relationship Id="rId89" Type="http://schemas.openxmlformats.org/officeDocument/2006/relationships/hyperlink" Target="https://hviil.co.il/wp-content/uploads/2023/11/iDS-2CD7A45G0P-IZHS.pdf" TargetMode="External"/><Relationship Id="rId112" Type="http://schemas.openxmlformats.org/officeDocument/2006/relationships/hyperlink" Target="https://hviil.co.il/wp-content/uploads/2025/09/DS-2CD1043G2-LIUF_Datasheet_20230914.pdf" TargetMode="External"/><Relationship Id="rId133" Type="http://schemas.openxmlformats.org/officeDocument/2006/relationships/image" Target="../media/image62.png"/><Relationship Id="rId154" Type="http://schemas.openxmlformats.org/officeDocument/2006/relationships/image" Target="../media/image69.png"/><Relationship Id="rId16" Type="http://schemas.openxmlformats.org/officeDocument/2006/relationships/hyperlink" Target="https://hviil.co.il/wp-content/uploads/2023/03/DS-2CD1753G0-IZS-C_Datasheet_V5.5.120_20211223-1.pdf" TargetMode="External"/><Relationship Id="rId37" Type="http://schemas.openxmlformats.org/officeDocument/2006/relationships/hyperlink" Target="https://hviil.co.il/wp-content/uploads/2023/03/iDS-2CD7A46G0-IZHSY-C_Datasheet_V5.8.10_20230105.pdf" TargetMode="External"/><Relationship Id="rId58" Type="http://schemas.openxmlformats.org/officeDocument/2006/relationships/hyperlink" Target="https://hviil.co.il/wp-content/uploads/2023/03/DS-2CD2547G2-LS-C_Datasheet_V5.5.115_20220527-1.pdf" TargetMode="External"/><Relationship Id="rId79" Type="http://schemas.openxmlformats.org/officeDocument/2006/relationships/image" Target="../media/image37.jpeg"/><Relationship Id="rId102" Type="http://schemas.openxmlformats.org/officeDocument/2006/relationships/hyperlink" Target="https://hviil.co.il/wp-content/uploads/2024/08/DS-2CD3843G0-AP_Datasheet_20240410.pdf" TargetMode="External"/><Relationship Id="rId123" Type="http://schemas.openxmlformats.org/officeDocument/2006/relationships/image" Target="../media/image58.jpeg"/><Relationship Id="rId144" Type="http://schemas.openxmlformats.org/officeDocument/2006/relationships/hyperlink" Target="https://hviil.co.il/wp-content/uploads/2025/04/DS-2CD2T47G3-LIS2UY_SLRB_Datasheet_20250411.pdf" TargetMode="External"/><Relationship Id="rId90" Type="http://schemas.openxmlformats.org/officeDocument/2006/relationships/hyperlink" Target="https://hviil.co.il/wp-content/uploads/2024/08/DS-2CD1343G2-LIUF_Datasheet_20230914.pdf" TargetMode="External"/><Relationship Id="rId165" Type="http://schemas.openxmlformats.org/officeDocument/2006/relationships/hyperlink" Target="https://hviil.co.il/wp-content/uploads/2025/11/DS-2XC3646G0H-LIZSUPA_Datasheet_20250828.pdf" TargetMode="External"/><Relationship Id="rId27" Type="http://schemas.openxmlformats.org/officeDocument/2006/relationships/hyperlink" Target="https://hviil.co.il/wp-content/uploads/2023/03/DS-2CD2143G2-IS_Datasheet_V5.5.113_20230303.pdf" TargetMode="External"/><Relationship Id="rId48" Type="http://schemas.openxmlformats.org/officeDocument/2006/relationships/image" Target="../media/image23.png"/><Relationship Id="rId69" Type="http://schemas.openxmlformats.org/officeDocument/2006/relationships/hyperlink" Target="https://hviil.co.il/wp-content/uploads/2023/03/DS-2XS6A87G1-LS_C36S80_Datasheet_V5.7.11_20230206.pdf" TargetMode="External"/><Relationship Id="rId113" Type="http://schemas.openxmlformats.org/officeDocument/2006/relationships/image" Target="../media/image53.png"/><Relationship Id="rId134" Type="http://schemas.openxmlformats.org/officeDocument/2006/relationships/hyperlink" Target="https://hviil.co.il/wp-content/uploads/2025/04/DS-2CD1027G2-LUF_Datasheet_V5.7.1_20230512.pdf" TargetMode="External"/><Relationship Id="rId80" Type="http://schemas.openxmlformats.org/officeDocument/2006/relationships/hyperlink" Target="https://hviil.co.il/wp-content/uploads/2023/11/DS-2CD2T83G2-2I.pdf" TargetMode="External"/><Relationship Id="rId155" Type="http://schemas.openxmlformats.org/officeDocument/2006/relationships/hyperlink" Target="https://hviil.co.il/wp-content/uploads/2025/09/DS-2CD2787G2H-LIPTRZS_Datasheet_20240925.pdf" TargetMode="External"/><Relationship Id="rId17" Type="http://schemas.openxmlformats.org/officeDocument/2006/relationships/hyperlink" Target="https://hviil.co.il/wp-content/uploads/2023/03/DS-2CD2T86G2-2I_4I-C_Datasheet_V5.5.112_20230218.pdf" TargetMode="External"/><Relationship Id="rId38" Type="http://schemas.openxmlformats.org/officeDocument/2006/relationships/image" Target="../media/image18.png"/><Relationship Id="rId59" Type="http://schemas.openxmlformats.org/officeDocument/2006/relationships/image" Target="../media/image28.jpg"/><Relationship Id="rId103" Type="http://schemas.openxmlformats.org/officeDocument/2006/relationships/image" Target="../media/image48.png"/><Relationship Id="rId124" Type="http://schemas.openxmlformats.org/officeDocument/2006/relationships/hyperlink" Target="https://hviil.co.il/wp-content/uploads/2024/11/DS-2CD2043G2-IU_Datasheet_V5.5.113_20230303.pdf" TargetMode="External"/><Relationship Id="rId70" Type="http://schemas.openxmlformats.org/officeDocument/2006/relationships/hyperlink" Target="https://hviil.co.il/wp-content/uploads/2023/03/DS-2CD2683G2-IZS_Datasheet_V5.5.113_20230303.pdf" TargetMode="External"/><Relationship Id="rId91" Type="http://schemas.openxmlformats.org/officeDocument/2006/relationships/image" Target="../media/image42.png"/><Relationship Id="rId145" Type="http://schemas.openxmlformats.org/officeDocument/2006/relationships/hyperlink" Target="https://hviil.co.il/wp-content/uploads/2025/04/DS-2CD2T87G3-LIS2UY_SLRB_Datasheet_20250411.pdf" TargetMode="External"/><Relationship Id="rId166" Type="http://schemas.openxmlformats.org/officeDocument/2006/relationships/image" Target="../media/image74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0.png"/><Relationship Id="rId18" Type="http://schemas.openxmlformats.org/officeDocument/2006/relationships/hyperlink" Target="https://hviil.co.il/wp-content/uploads/2024/08/DS-PDMCX-E-WB_Datasheet_V1.0_202303.pdf" TargetMode="External"/><Relationship Id="rId26" Type="http://schemas.openxmlformats.org/officeDocument/2006/relationships/image" Target="../media/image286.png"/><Relationship Id="rId39" Type="http://schemas.openxmlformats.org/officeDocument/2006/relationships/hyperlink" Target="https://hviil.co.il/wp-content/uploads/2024/08/DS-PDEB1-EG2-WBB_Datasheet_V1.0_202303.pdf" TargetMode="External"/><Relationship Id="rId21" Type="http://schemas.openxmlformats.org/officeDocument/2006/relationships/hyperlink" Target="https://hviil-my.sharepoint.com/:b:/g/personal/sales_hviil_co_il/Ef59vT5Eiw1CnD8TwWhL5JUBlBXfGECnPvJkE4oeIlvL9w?e=xKGgmH" TargetMode="External"/><Relationship Id="rId34" Type="http://schemas.openxmlformats.org/officeDocument/2006/relationships/image" Target="../media/image290.png"/><Relationship Id="rId42" Type="http://schemas.openxmlformats.org/officeDocument/2006/relationships/image" Target="../media/image294.png"/><Relationship Id="rId47" Type="http://schemas.openxmlformats.org/officeDocument/2006/relationships/hyperlink" Target="https://hviil-my.sharepoint.com/:b:/g/personal/sales_hviil_co_il/EX_LTMskMW1PlH5GTNshe54BThTmf3wsLUHw96K0Of0Hsw?e=mQk9O2" TargetMode="External"/><Relationship Id="rId50" Type="http://schemas.openxmlformats.org/officeDocument/2006/relationships/image" Target="../media/image298.png"/><Relationship Id="rId7" Type="http://schemas.openxmlformats.org/officeDocument/2006/relationships/image" Target="../media/image277.png"/><Relationship Id="rId2" Type="http://schemas.openxmlformats.org/officeDocument/2006/relationships/image" Target="../media/image274.png"/><Relationship Id="rId16" Type="http://schemas.openxmlformats.org/officeDocument/2006/relationships/hyperlink" Target="https://hviil-my.sharepoint.com/:b:/g/personal/sales_hviil_co_il/EZXaTVQrsBNOo82oGRsD0u8BwancROw0ItWG2rV-awq1-A?e=aQzUEx" TargetMode="External"/><Relationship Id="rId29" Type="http://schemas.openxmlformats.org/officeDocument/2006/relationships/hyperlink" Target="https://hviil.co.il/wp-content/uploads/2024/08/DS-PDTT15AM-LM-WB.pdf" TargetMode="External"/><Relationship Id="rId11" Type="http://schemas.openxmlformats.org/officeDocument/2006/relationships/image" Target="../media/image279.png"/><Relationship Id="rId24" Type="http://schemas.openxmlformats.org/officeDocument/2006/relationships/image" Target="../media/image285.png"/><Relationship Id="rId32" Type="http://schemas.openxmlformats.org/officeDocument/2006/relationships/image" Target="../media/image289.png"/><Relationship Id="rId37" Type="http://schemas.openxmlformats.org/officeDocument/2006/relationships/hyperlink" Target="https://hviil-my.sharepoint.com/:b:/g/personal/sales_hviil_co_il/EQu6cgaOmd5ImFrGGA_E0ZUBFQtrH1XaAdZY_34yPb3e5w?e=bVXo6t" TargetMode="External"/><Relationship Id="rId40" Type="http://schemas.openxmlformats.org/officeDocument/2006/relationships/image" Target="../media/image293.png"/><Relationship Id="rId45" Type="http://schemas.openxmlformats.org/officeDocument/2006/relationships/hyperlink" Target="https://hviil-my.sharepoint.com/:b:/g/personal/sales_hviil_co_il/Eaw9Sirdl6BJrZGxwK7VgLcBfnXeKDr3Sxh_nfASJ6O2mA?e=1Wpgtw" TargetMode="External"/><Relationship Id="rId5" Type="http://schemas.openxmlformats.org/officeDocument/2006/relationships/image" Target="../media/image276.png"/><Relationship Id="rId15" Type="http://schemas.openxmlformats.org/officeDocument/2006/relationships/image" Target="../media/image281.png"/><Relationship Id="rId23" Type="http://schemas.openxmlformats.org/officeDocument/2006/relationships/hyperlink" Target="https://hviil-my.sharepoint.com/:b:/g/personal/sales_hviil_co_il/Eb0wqiC9IrpDnuUT8pf0hlgBCfQ50AyVDIsEAaw9tmftAg?e=mXjitl" TargetMode="External"/><Relationship Id="rId28" Type="http://schemas.openxmlformats.org/officeDocument/2006/relationships/image" Target="../media/image287.png"/><Relationship Id="rId36" Type="http://schemas.openxmlformats.org/officeDocument/2006/relationships/image" Target="../media/image291.png"/><Relationship Id="rId49" Type="http://schemas.openxmlformats.org/officeDocument/2006/relationships/hyperlink" Target="https://hviil-my.sharepoint.com/:b:/g/personal/sales_hviil_co_il/Ee-FN2axjWRCiTllRUaVHaoBdPYIDwipVcgUeARgQ6bNtQ?e=90SGoQ" TargetMode="External"/><Relationship Id="rId10" Type="http://schemas.openxmlformats.org/officeDocument/2006/relationships/hyperlink" Target="https://hviil-my.sharepoint.com/:b:/g/personal/sales_hviil_co_il/Ef1c41xpxytEu-lJnmcE57sBunQNaKaaUvdmG_FBLLzQhg?e=IgyOM5" TargetMode="External"/><Relationship Id="rId19" Type="http://schemas.openxmlformats.org/officeDocument/2006/relationships/hyperlink" Target="https://hviil-my.sharepoint.com/:b:/g/personal/sales_hviil_co_il/EeNE0WEIwQBElyJJVd7BcTcBKdcRmymnBaC1kVP5O87d4Q?e=VCwz5g" TargetMode="External"/><Relationship Id="rId31" Type="http://schemas.openxmlformats.org/officeDocument/2006/relationships/hyperlink" Target="https://hviil.co.il/wp-content/uploads/2024/08/kk_DS-PDCM15PF-IR.pdf" TargetMode="External"/><Relationship Id="rId44" Type="http://schemas.openxmlformats.org/officeDocument/2006/relationships/image" Target="../media/image295.png"/><Relationship Id="rId52" Type="http://schemas.microsoft.com/office/2007/relationships/hdphoto" Target="../media/hdphoto2.wdp"/><Relationship Id="rId4" Type="http://schemas.openxmlformats.org/officeDocument/2006/relationships/hyperlink" Target="https://hviil-my.sharepoint.com/:b:/g/personal/sales_hviil_co_il/EQKA0zw1G65Bmj5qz1L_4cIBjsQfP7Gt2q2KNgNSitJFVA?e=sgptow" TargetMode="External"/><Relationship Id="rId9" Type="http://schemas.openxmlformats.org/officeDocument/2006/relationships/image" Target="../media/image278.png"/><Relationship Id="rId14" Type="http://schemas.openxmlformats.org/officeDocument/2006/relationships/hyperlink" Target="https://hviil-my.sharepoint.com/:b:/g/personal/sales_hviil_co_il/EVS0Q1ARPsBHr9MN58xDf0ABGYNCBjGW7tyxUOds-4uMrA?e=4TpC2o" TargetMode="External"/><Relationship Id="rId22" Type="http://schemas.openxmlformats.org/officeDocument/2006/relationships/image" Target="../media/image284.png"/><Relationship Id="rId27" Type="http://schemas.openxmlformats.org/officeDocument/2006/relationships/hyperlink" Target="https://hviil.co.il/wp-content/uploads/2024/08/HIK-PDC10DM-EG2-Datasheet-2.pdf" TargetMode="External"/><Relationship Id="rId30" Type="http://schemas.openxmlformats.org/officeDocument/2006/relationships/image" Target="../media/image288.png"/><Relationship Id="rId35" Type="http://schemas.openxmlformats.org/officeDocument/2006/relationships/hyperlink" Target="https://hviil-my.sharepoint.com/:b:/g/personal/sales_hviil_co_il/ERetlPJEqHZKtyTz6NObnmIB5UHrQax2J6ykCpPUSnZhaQ?e=xA2hy4" TargetMode="External"/><Relationship Id="rId43" Type="http://schemas.openxmlformats.org/officeDocument/2006/relationships/hyperlink" Target="https://hviil-my.sharepoint.com/:b:/g/personal/sales_hviil_co_il/EZNjLqodEMxJg01Levp5m9MBMRBd-OTMmVCH_MUM2303Fg?e=f0QXCb" TargetMode="External"/><Relationship Id="rId48" Type="http://schemas.openxmlformats.org/officeDocument/2006/relationships/image" Target="../media/image297.png"/><Relationship Id="rId8" Type="http://schemas.openxmlformats.org/officeDocument/2006/relationships/hyperlink" Target="https://hviil-my.sharepoint.com/:b:/g/personal/sales_hviil_co_il/ESBjUFii_5NJpIEuQVLL5dcBzfXzx-4yPAg7f5buevD5YQ?e=UTUAEh" TargetMode="External"/><Relationship Id="rId51" Type="http://schemas.openxmlformats.org/officeDocument/2006/relationships/image" Target="../media/image76.png"/><Relationship Id="rId3" Type="http://schemas.openxmlformats.org/officeDocument/2006/relationships/image" Target="../media/image275.png"/><Relationship Id="rId12" Type="http://schemas.openxmlformats.org/officeDocument/2006/relationships/hyperlink" Target="https://hviil-my.sharepoint.com/:b:/g/personal/sales_hviil_co_il/EaryuQ4dpvZOjxRN7xt_aU0B-yXPYJgLuIcACszo9zTTcw?e=pEL33V" TargetMode="External"/><Relationship Id="rId17" Type="http://schemas.openxmlformats.org/officeDocument/2006/relationships/image" Target="../media/image282.png"/><Relationship Id="rId25" Type="http://schemas.openxmlformats.org/officeDocument/2006/relationships/hyperlink" Target="https://hviil-my.sharepoint.com/:b:/g/personal/sales_hviil_co_il/Ecq9fMh3auZLuw8C9tn9g4sBwoA1kvRpOF0_oTpNbTb9IA?e=5zhuBE" TargetMode="External"/><Relationship Id="rId33" Type="http://schemas.openxmlformats.org/officeDocument/2006/relationships/hyperlink" Target="https://hviil-my.sharepoint.com/:b:/g/personal/sales_hviil_co_il/EY9MSl1dj4JFrVl5RMwkjsEBGitLeuBGqvstkrOoQrXDXg?e=aeplAl" TargetMode="External"/><Relationship Id="rId38" Type="http://schemas.openxmlformats.org/officeDocument/2006/relationships/image" Target="../media/image292.png"/><Relationship Id="rId46" Type="http://schemas.openxmlformats.org/officeDocument/2006/relationships/image" Target="../media/image296.png"/><Relationship Id="rId20" Type="http://schemas.openxmlformats.org/officeDocument/2006/relationships/image" Target="../media/image283.png"/><Relationship Id="rId41" Type="http://schemas.openxmlformats.org/officeDocument/2006/relationships/hyperlink" Target="https://hviil-my.sharepoint.com/:b:/g/personal/sales_hviil_co_il/EajXQvLyz69Lk_4VNZPFATMBtjMIhb_DLkq8v-QZTwt59Q?e=PP2jJC" TargetMode="External"/><Relationship Id="rId1" Type="http://schemas.openxmlformats.org/officeDocument/2006/relationships/image" Target="../media/image273.png"/><Relationship Id="rId6" Type="http://schemas.openxmlformats.org/officeDocument/2006/relationships/hyperlink" Target="https://hviil-my.sharepoint.com/:b:/g/personal/sales_hviil_co_il/EUyO_17SAF9DmvlonMx6hDQB-kXhxwrtN8oOCds6IrTNIg?e=wfT26m" TargetMode="External"/></Relationships>
</file>

<file path=xl/drawings/_rels/drawing11.xml.rels><?xml version="1.0" encoding="UTF-8" standalone="yes"?>
<Relationships xmlns="http://schemas.openxmlformats.org/package/2006/relationships"><Relationship Id="rId26" Type="http://schemas.openxmlformats.org/officeDocument/2006/relationships/hyperlink" Target="https://hviil.co.il/wp-content/uploads/2024/08/DS-PDD12-EG2_Datasheet_V1.0_202205.pdf" TargetMode="External"/><Relationship Id="rId21" Type="http://schemas.openxmlformats.org/officeDocument/2006/relationships/hyperlink" Target="https://hviil.co.il/wp-content/uploads/2024/08/DS-PDD15AM-EG2.pdf" TargetMode="External"/><Relationship Id="rId34" Type="http://schemas.openxmlformats.org/officeDocument/2006/relationships/image" Target="../media/image316.png"/><Relationship Id="rId42" Type="http://schemas.openxmlformats.org/officeDocument/2006/relationships/hyperlink" Target="https://hviil.co.il/wp-content/uploads/2024/08/DS-PDB-IN-Universalbra.pdf" TargetMode="External"/><Relationship Id="rId47" Type="http://schemas.openxmlformats.org/officeDocument/2006/relationships/image" Target="../media/image322.png"/><Relationship Id="rId50" Type="http://schemas.openxmlformats.org/officeDocument/2006/relationships/hyperlink" Target="https://hviil.co.il/wp-content/uploads/2024/08/DS-PM1-O4L-H_Datasheet_V1.0_202207.pdf" TargetMode="External"/><Relationship Id="rId55" Type="http://schemas.openxmlformats.org/officeDocument/2006/relationships/hyperlink" Target="https://hviil.co.il/wp-content/uploads/2024/08/DS-PD1-MC-MS.pdf" TargetMode="External"/><Relationship Id="rId63" Type="http://schemas.openxmlformats.org/officeDocument/2006/relationships/hyperlink" Target="https://hviil.co.il/wp-content/uploads/2024/08/ds-pdbg8-eg2_datasheet_v1.0_202201.pdf" TargetMode="External"/><Relationship Id="rId7" Type="http://schemas.openxmlformats.org/officeDocument/2006/relationships/hyperlink" Target="https://hviil.co.il/wp-content/uploads/2024/08/DS-PM1-RT-HWB_Datasheet_V1.0_202205-1.pdf" TargetMode="External"/><Relationship Id="rId2" Type="http://schemas.microsoft.com/office/2007/relationships/hdphoto" Target="../media/hdphoto13.wdp"/><Relationship Id="rId16" Type="http://schemas.openxmlformats.org/officeDocument/2006/relationships/image" Target="../media/image306.png"/><Relationship Id="rId29" Type="http://schemas.openxmlformats.org/officeDocument/2006/relationships/image" Target="../media/image313.png"/><Relationship Id="rId11" Type="http://schemas.openxmlformats.org/officeDocument/2006/relationships/hyperlink" Target="https://hviil.co.il/wp-content/uploads/2024/08/DS-PK1-LRT-HWEHWB_Datasheet.pdf" TargetMode="External"/><Relationship Id="rId24" Type="http://schemas.openxmlformats.org/officeDocument/2006/relationships/hyperlink" Target="https://hviil.co.il/wp-content/uploads/2024/08/DS-PDD12P-EG2_Datasheet_v1.0_20200628.pdf" TargetMode="External"/><Relationship Id="rId32" Type="http://schemas.openxmlformats.org/officeDocument/2006/relationships/hyperlink" Target="https://hviil.co.il/wp-content/uploads/2024/08/hik-al-ps1-b_b.pdf" TargetMode="External"/><Relationship Id="rId37" Type="http://schemas.openxmlformats.org/officeDocument/2006/relationships/hyperlink" Target="https://hviil.co.il/wp-content/uploads/2024/08/DS-PDC15-EG2_Datasheet_V1.0_202205.pdf" TargetMode="External"/><Relationship Id="rId40" Type="http://schemas.openxmlformats.org/officeDocument/2006/relationships/hyperlink" Target="https://hviil.co.il/wp-content/uploads/2024/08/DS-PDC10DM-VG3_Datasheet_V1.0_202106.pdf" TargetMode="External"/><Relationship Id="rId45" Type="http://schemas.openxmlformats.org/officeDocument/2006/relationships/image" Target="../media/image321.png"/><Relationship Id="rId53" Type="http://schemas.openxmlformats.org/officeDocument/2006/relationships/hyperlink" Target="https://hviil.co.il/wp-content/uploads/2024/08/DS-PD1-MC-WS.pdf" TargetMode="External"/><Relationship Id="rId58" Type="http://schemas.openxmlformats.org/officeDocument/2006/relationships/image" Target="../media/image327.png"/><Relationship Id="rId66" Type="http://schemas.openxmlformats.org/officeDocument/2006/relationships/image" Target="../media/image331.png"/><Relationship Id="rId5" Type="http://schemas.openxmlformats.org/officeDocument/2006/relationships/hyperlink" Target="https://hviil.co.il/wp-content/uploads/2024/08/DS-PHA48-EP_Datasheet_20240118.pdf" TargetMode="External"/><Relationship Id="rId61" Type="http://schemas.openxmlformats.org/officeDocument/2006/relationships/hyperlink" Target="https://hviil.co.il/wp-content/uploads/2024/08/Datasheet_of_DS-PD1-EB-1.pdf" TargetMode="External"/><Relationship Id="rId19" Type="http://schemas.openxmlformats.org/officeDocument/2006/relationships/hyperlink" Target="https://hviil.co.il/wp-content/uploads/2024/08/DS-PDP18-EG2_Datasheet_V1.0_202205.pdf" TargetMode="External"/><Relationship Id="rId14" Type="http://schemas.openxmlformats.org/officeDocument/2006/relationships/image" Target="../media/image305.png"/><Relationship Id="rId22" Type="http://schemas.openxmlformats.org/officeDocument/2006/relationships/image" Target="../media/image309.png"/><Relationship Id="rId27" Type="http://schemas.openxmlformats.org/officeDocument/2006/relationships/image" Target="../media/image312.png"/><Relationship Id="rId30" Type="http://schemas.openxmlformats.org/officeDocument/2006/relationships/hyperlink" Target="https://hviil.co.il/wp-content/uploads/2024/08/DS-PDTT15AM-LM.pdf" TargetMode="External"/><Relationship Id="rId35" Type="http://schemas.openxmlformats.org/officeDocument/2006/relationships/hyperlink" Target="https://hviil.co.il/wp-content/uploads/2024/08/ds-pdcl12-eg2.pdf" TargetMode="External"/><Relationship Id="rId43" Type="http://schemas.openxmlformats.org/officeDocument/2006/relationships/image" Target="../media/image320.png"/><Relationship Id="rId48" Type="http://schemas.openxmlformats.org/officeDocument/2006/relationships/hyperlink" Target="https://hviil.co.il/wp-content/uploads/2024/08/kk_DS-PDBGTS.pdf" TargetMode="External"/><Relationship Id="rId56" Type="http://schemas.openxmlformats.org/officeDocument/2006/relationships/image" Target="../media/image326.png"/><Relationship Id="rId64" Type="http://schemas.openxmlformats.org/officeDocument/2006/relationships/image" Target="../media/image330.png"/><Relationship Id="rId8" Type="http://schemas.openxmlformats.org/officeDocument/2006/relationships/image" Target="../media/image302.png"/><Relationship Id="rId51" Type="http://schemas.openxmlformats.org/officeDocument/2006/relationships/image" Target="../media/image324.png"/><Relationship Id="rId3" Type="http://schemas.openxmlformats.org/officeDocument/2006/relationships/hyperlink" Target="https://hviil.co.il/wp-content/uploads/2024/08/DS-PHA64-LP_Datasheet.pdf" TargetMode="External"/><Relationship Id="rId12" Type="http://schemas.openxmlformats.org/officeDocument/2006/relationships/image" Target="../media/image304.png"/><Relationship Id="rId17" Type="http://schemas.openxmlformats.org/officeDocument/2006/relationships/hyperlink" Target="https://hviil.co.il/wp-content/uploads/2024/08/DS-PM2-P_datasheet.doc.pdf" TargetMode="External"/><Relationship Id="rId25" Type="http://schemas.openxmlformats.org/officeDocument/2006/relationships/image" Target="../media/image311.png"/><Relationship Id="rId33" Type="http://schemas.openxmlformats.org/officeDocument/2006/relationships/image" Target="../media/image315.png"/><Relationship Id="rId38" Type="http://schemas.openxmlformats.org/officeDocument/2006/relationships/image" Target="../media/image318.png"/><Relationship Id="rId46" Type="http://schemas.openxmlformats.org/officeDocument/2006/relationships/hyperlink" Target="https://hviil.co.il/wp-content/uploads/2024/08/DS-PDSK-P_Datasheet_V1.0_202209.pdf" TargetMode="External"/><Relationship Id="rId59" Type="http://schemas.openxmlformats.org/officeDocument/2006/relationships/hyperlink" Target="https://hviil.co.il/wp-content/uploads/2024/08/Treadle-Panic-Button-DS-PD1-EB-PF.pdf" TargetMode="External"/><Relationship Id="rId67" Type="http://schemas.openxmlformats.org/officeDocument/2006/relationships/hyperlink" Target="https://hviil.co.il/wp-content/uploads/2025/05/datasheet_ds-ps102x.pdf" TargetMode="External"/><Relationship Id="rId20" Type="http://schemas.openxmlformats.org/officeDocument/2006/relationships/image" Target="../media/image308.png"/><Relationship Id="rId41" Type="http://schemas.openxmlformats.org/officeDocument/2006/relationships/image" Target="../media/image319.png"/><Relationship Id="rId54" Type="http://schemas.openxmlformats.org/officeDocument/2006/relationships/image" Target="../media/image325.png"/><Relationship Id="rId62" Type="http://schemas.openxmlformats.org/officeDocument/2006/relationships/image" Target="../media/image329.png"/><Relationship Id="rId1" Type="http://schemas.openxmlformats.org/officeDocument/2006/relationships/image" Target="../media/image299.png"/><Relationship Id="rId6" Type="http://schemas.openxmlformats.org/officeDocument/2006/relationships/image" Target="../media/image301.png"/><Relationship Id="rId15" Type="http://schemas.openxmlformats.org/officeDocument/2006/relationships/hyperlink" Target="https://hviil.co.il/wp-content/uploads/2024/08/HIKVISION-DS-PM2-S-EU-3G-4G-KOMUNIKACIJSKI-MODUL_at1.pdf" TargetMode="External"/><Relationship Id="rId23" Type="http://schemas.openxmlformats.org/officeDocument/2006/relationships/image" Target="../media/image310.png"/><Relationship Id="rId28" Type="http://schemas.openxmlformats.org/officeDocument/2006/relationships/hyperlink" Target="https://hviil.co.il/wp-content/uploads/2024/08/DS-PDPC12P-EG2_Datasheet_V1.0_202207.pdf" TargetMode="External"/><Relationship Id="rId36" Type="http://schemas.openxmlformats.org/officeDocument/2006/relationships/image" Target="../media/image317.png"/><Relationship Id="rId49" Type="http://schemas.openxmlformats.org/officeDocument/2006/relationships/image" Target="../media/image323.png"/><Relationship Id="rId57" Type="http://schemas.openxmlformats.org/officeDocument/2006/relationships/hyperlink" Target="https://hviil.co.il/wp-content/uploads/2024/08/ds-pd1-mc-rs.pdf" TargetMode="External"/><Relationship Id="rId10" Type="http://schemas.openxmlformats.org/officeDocument/2006/relationships/image" Target="../media/image303.png"/><Relationship Id="rId31" Type="http://schemas.openxmlformats.org/officeDocument/2006/relationships/image" Target="../media/image314.png"/><Relationship Id="rId44" Type="http://schemas.openxmlformats.org/officeDocument/2006/relationships/hyperlink" Target="https://hviil.co.il/wp-content/uploads/2024/08/DS-PDSKM-VG3.pdf" TargetMode="External"/><Relationship Id="rId52" Type="http://schemas.openxmlformats.org/officeDocument/2006/relationships/hyperlink" Target="https://hviil.co.il/wp-content/uploads/2024/08/HIK-PM1-O4H-HW-Datasheet.pdf" TargetMode="External"/><Relationship Id="rId60" Type="http://schemas.openxmlformats.org/officeDocument/2006/relationships/image" Target="../media/image328.png"/><Relationship Id="rId65" Type="http://schemas.openxmlformats.org/officeDocument/2006/relationships/hyperlink" Target="https://hviil.co.il/wp-content/uploads/2024/08/DS-PDC5NC-EG2_Datasheet_V1.0_202110.pdf" TargetMode="External"/><Relationship Id="rId4" Type="http://schemas.openxmlformats.org/officeDocument/2006/relationships/image" Target="../media/image300.png"/><Relationship Id="rId9" Type="http://schemas.openxmlformats.org/officeDocument/2006/relationships/hyperlink" Target="https://hviil.co.il/wp-content/uploads/2024/08/DS-PM1-I8O2-H_Datasheet.pdf" TargetMode="External"/><Relationship Id="rId13" Type="http://schemas.openxmlformats.org/officeDocument/2006/relationships/hyperlink" Target="https://hviil.co.il/wp-content/uploads/2024/08/DS-PM2-G_datasheet.doc.pdf" TargetMode="External"/><Relationship Id="rId18" Type="http://schemas.openxmlformats.org/officeDocument/2006/relationships/image" Target="../media/image307.png"/><Relationship Id="rId39" Type="http://schemas.openxmlformats.org/officeDocument/2006/relationships/hyperlink" Target="https://hviil.co.il/wp-content/uploads/2024/08/DS-PDCL12DT-EG2_Datasheet_V1.0_202112.pdf" TargetMode="External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hyperlink" Target="https://hviil.co.il/wp-content/uploads/2024/12/DS-QAE1A80G1-VB_Datasheet_20240907.pdf" TargetMode="External"/><Relationship Id="rId18" Type="http://schemas.microsoft.com/office/2007/relationships/hdphoto" Target="../media/hdphoto14.wdp"/><Relationship Id="rId26" Type="http://schemas.openxmlformats.org/officeDocument/2006/relationships/image" Target="../media/image342.png"/><Relationship Id="rId3" Type="http://schemas.openxmlformats.org/officeDocument/2006/relationships/hyperlink" Target="https://hviil.co.il/wp-content/uploads/2024/08/DS-QAZ0206G1-S_Datasheet_20231121.pdf" TargetMode="External"/><Relationship Id="rId21" Type="http://schemas.microsoft.com/office/2007/relationships/hdphoto" Target="../media/hdphoto15.wdp"/><Relationship Id="rId7" Type="http://schemas.openxmlformats.org/officeDocument/2006/relationships/hyperlink" Target="https://hviil.co.il/wp-content/uploads/2024/08/DS-QAZ1430G1_Datasheet_20240702.pdf" TargetMode="External"/><Relationship Id="rId12" Type="http://schemas.openxmlformats.org/officeDocument/2006/relationships/image" Target="../media/image337.png"/><Relationship Id="rId17" Type="http://schemas.openxmlformats.org/officeDocument/2006/relationships/image" Target="../media/image339.png"/><Relationship Id="rId25" Type="http://schemas.openxmlformats.org/officeDocument/2006/relationships/hyperlink" Target="https://hviil.co.il/wp-content/uploads/2025/03/DS-QAZ0610G1-S_Datasheet_20241106.pdf" TargetMode="External"/><Relationship Id="rId33" Type="http://schemas.openxmlformats.org/officeDocument/2006/relationships/image" Target="../media/image67.png"/><Relationship Id="rId2" Type="http://schemas.openxmlformats.org/officeDocument/2006/relationships/image" Target="../media/image332.png"/><Relationship Id="rId16" Type="http://schemas.openxmlformats.org/officeDocument/2006/relationships/hyperlink" Target="https://hviil.co.il/wp-content/uploads/2024/12/DS-QAE0206G1-V_Datasheet_20240521.pdf" TargetMode="External"/><Relationship Id="rId20" Type="http://schemas.openxmlformats.org/officeDocument/2006/relationships/image" Target="../media/image340.png"/><Relationship Id="rId29" Type="http://schemas.openxmlformats.org/officeDocument/2006/relationships/image" Target="../media/image343.png"/><Relationship Id="rId1" Type="http://schemas.openxmlformats.org/officeDocument/2006/relationships/hyperlink" Target="https://hviil.co.il/wp-content/uploads/2024/08/DS-QAZ1206G1-BE_Datasheet_20240702.pdf" TargetMode="External"/><Relationship Id="rId6" Type="http://schemas.openxmlformats.org/officeDocument/2006/relationships/image" Target="../media/image334.png"/><Relationship Id="rId11" Type="http://schemas.openxmlformats.org/officeDocument/2006/relationships/hyperlink" Target="https://hviil.co.il/wp-content/uploads/2024/08/DS-QAE0A60G1-VB_Datasheet_20240618.pdf" TargetMode="External"/><Relationship Id="rId24" Type="http://schemas.microsoft.com/office/2007/relationships/hdphoto" Target="../media/hdphoto16.wdp"/><Relationship Id="rId32" Type="http://schemas.openxmlformats.org/officeDocument/2006/relationships/hyperlink" Target="https://hviil.co.il/wp-content/uploads/2025/11/DS-QAZ1325G1T-EY_Datasheet_20251118.pdf" TargetMode="External"/><Relationship Id="rId5" Type="http://schemas.openxmlformats.org/officeDocument/2006/relationships/hyperlink" Target="https://hviil.co.il/wp-content/uploads/2024/08/DS-QAZ1110G1-B_Datasheet_20240702.pdf" TargetMode="External"/><Relationship Id="rId15" Type="http://schemas.openxmlformats.org/officeDocument/2006/relationships/image" Target="../media/image338.jpeg"/><Relationship Id="rId23" Type="http://schemas.openxmlformats.org/officeDocument/2006/relationships/image" Target="../media/image341.png"/><Relationship Id="rId28" Type="http://schemas.openxmlformats.org/officeDocument/2006/relationships/hyperlink" Target="https://hviil.co.il/wp-content/uploads/2024/08/DS-QAZ1307G1T-E_Datasheet_20240531.pdf" TargetMode="External"/><Relationship Id="rId10" Type="http://schemas.openxmlformats.org/officeDocument/2006/relationships/image" Target="../media/image336.png"/><Relationship Id="rId19" Type="http://schemas.openxmlformats.org/officeDocument/2006/relationships/hyperlink" Target="https://hviil.co.il/wp-content/uploads/2024/12/DS-QAE0330G1T-V_Datasheet_20240422.pdf" TargetMode="External"/><Relationship Id="rId31" Type="http://schemas.openxmlformats.org/officeDocument/2006/relationships/image" Target="../media/image344.png"/><Relationship Id="rId4" Type="http://schemas.openxmlformats.org/officeDocument/2006/relationships/image" Target="../media/image333.png"/><Relationship Id="rId9" Type="http://schemas.openxmlformats.org/officeDocument/2006/relationships/hyperlink" Target="https://hviil.co.il/wp-content/uploads/2024/08/DS-QAE0420G1-V_Datasheet_20240521.pdf" TargetMode="External"/><Relationship Id="rId14" Type="http://schemas.openxmlformats.org/officeDocument/2006/relationships/hyperlink" Target="https://hviil.co.il/wp-content/uploads/2024/12/DS-QAE0120G1R_Datasheet_20240517.pdf" TargetMode="External"/><Relationship Id="rId22" Type="http://schemas.openxmlformats.org/officeDocument/2006/relationships/hyperlink" Target="https://hviil.co.il/wp-content/uploads/2025/03/DS-QAZ1610G1-BE_Datasheet_20250211.pdf" TargetMode="External"/><Relationship Id="rId27" Type="http://schemas.microsoft.com/office/2007/relationships/hdphoto" Target="../media/hdphoto17.wdp"/><Relationship Id="rId30" Type="http://schemas.openxmlformats.org/officeDocument/2006/relationships/hyperlink" Target="https://hviil.co.il/wp-content/uploads/2025/09/NVR-IP-speaker-Comparison.pdf" TargetMode="External"/><Relationship Id="rId8" Type="http://schemas.openxmlformats.org/officeDocument/2006/relationships/image" Target="../media/image335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8.png"/><Relationship Id="rId3" Type="http://schemas.openxmlformats.org/officeDocument/2006/relationships/hyperlink" Target="https://www.hikvision.com/content/dam/hikvision/products/S000000001/S000018060/S000000059/S000000060/OFR002636/M000133141/Data_Sheet/DS-D5022F2-1P2_Datasheet_20240402.pdf" TargetMode="External"/><Relationship Id="rId7" Type="http://schemas.openxmlformats.org/officeDocument/2006/relationships/image" Target="../media/image347.png"/><Relationship Id="rId2" Type="http://schemas.openxmlformats.org/officeDocument/2006/relationships/image" Target="../media/image345.png"/><Relationship Id="rId1" Type="http://schemas.openxmlformats.org/officeDocument/2006/relationships/hyperlink" Target="https://hviil.co.il/wp-content/uploads/2026/01/DS-D5022F2-1V2_Datasheet_20250815.pdf" TargetMode="External"/><Relationship Id="rId6" Type="http://schemas.openxmlformats.org/officeDocument/2006/relationships/hyperlink" Target="https://www.hikvision.com/content/dam/hikvision/products/S000000001/S000018060/S000000059/S000000060/OFR002636/M000118490/Data_Sheet/DS-D5032F3-1V0S_317500439_Datasheet_20240603.pdf" TargetMode="External"/><Relationship Id="rId5" Type="http://schemas.openxmlformats.org/officeDocument/2006/relationships/hyperlink" Target="https://hviil.co.il/wp-content/uploads/2024/08/DS-D5027F2-1P2_Spec_.pdf" TargetMode="External"/><Relationship Id="rId4" Type="http://schemas.openxmlformats.org/officeDocument/2006/relationships/image" Target="../media/image346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hyperlink" Target="https://hviil.co.il/wp-content/uploads/2023/11/DS-2CD6D44G1H-IZS.pdf" TargetMode="External"/><Relationship Id="rId18" Type="http://schemas.openxmlformats.org/officeDocument/2006/relationships/image" Target="../media/image357.png"/><Relationship Id="rId26" Type="http://schemas.openxmlformats.org/officeDocument/2006/relationships/image" Target="../media/image361.png"/><Relationship Id="rId39" Type="http://schemas.openxmlformats.org/officeDocument/2006/relationships/image" Target="../media/image368.png"/><Relationship Id="rId21" Type="http://schemas.openxmlformats.org/officeDocument/2006/relationships/hyperlink" Target="https://hviil.co.il/wp-content/uploads/2023/02/DS-2DY9240IX-AT5_V5.7.0_20220212.pdf" TargetMode="External"/><Relationship Id="rId34" Type="http://schemas.openxmlformats.org/officeDocument/2006/relationships/image" Target="../media/image365.jpeg"/><Relationship Id="rId42" Type="http://schemas.openxmlformats.org/officeDocument/2006/relationships/hyperlink" Target="https://hviil.co.il/wp-content/uploads/2025/05/DS-6904UDIC_Datasheet_20250213.pdf" TargetMode="External"/><Relationship Id="rId47" Type="http://schemas.openxmlformats.org/officeDocument/2006/relationships/image" Target="../media/image372.png"/><Relationship Id="rId50" Type="http://schemas.openxmlformats.org/officeDocument/2006/relationships/image" Target="../media/image374.png"/><Relationship Id="rId55" Type="http://schemas.openxmlformats.org/officeDocument/2006/relationships/image" Target="../media/image376.png"/><Relationship Id="rId7" Type="http://schemas.openxmlformats.org/officeDocument/2006/relationships/hyperlink" Target="https://hviil.co.il/wp-content/uploads/2023/02/DS-1100KIB-Datasheet_V4.0.0-20190415.pdf" TargetMode="External"/><Relationship Id="rId2" Type="http://schemas.openxmlformats.org/officeDocument/2006/relationships/image" Target="../media/image349.png"/><Relationship Id="rId16" Type="http://schemas.openxmlformats.org/officeDocument/2006/relationships/image" Target="../media/image356.png"/><Relationship Id="rId29" Type="http://schemas.openxmlformats.org/officeDocument/2006/relationships/hyperlink" Target="https://hviil.co.il/wp-content/uploads/2024/08/DS-MCW407D_Datasheet_20240617.pdf" TargetMode="External"/><Relationship Id="rId11" Type="http://schemas.openxmlformats.org/officeDocument/2006/relationships/hyperlink" Target="https://hviil.co.il/wp-content/uploads/2023/02/DS-2CD6924G0-IHS_NFC_Datasheet_V5.5.84_20201124.pdf" TargetMode="External"/><Relationship Id="rId24" Type="http://schemas.openxmlformats.org/officeDocument/2006/relationships/image" Target="../media/image360.png"/><Relationship Id="rId32" Type="http://schemas.openxmlformats.org/officeDocument/2006/relationships/image" Target="../media/image364.png"/><Relationship Id="rId37" Type="http://schemas.openxmlformats.org/officeDocument/2006/relationships/hyperlink" Target="https://hviil.co.il/wp-content/uploads/2025/05/UD07063B_DatasheetofDS-6700HUHIEncoder_V3.5.35_20210512.pdf" TargetMode="External"/><Relationship Id="rId40" Type="http://schemas.openxmlformats.org/officeDocument/2006/relationships/hyperlink" Target="https://hviil.co.il/wp-content/uploads/2025/05/UD07063B_Datasheet-of-DS-6700HUHI-K-Encoder_V3.5.35_20180208.pdf" TargetMode="External"/><Relationship Id="rId45" Type="http://schemas.openxmlformats.org/officeDocument/2006/relationships/image" Target="../media/image371.png"/><Relationship Id="rId53" Type="http://schemas.openxmlformats.org/officeDocument/2006/relationships/image" Target="../media/image375.png"/><Relationship Id="rId58" Type="http://schemas.openxmlformats.org/officeDocument/2006/relationships/image" Target="../media/image67.png"/><Relationship Id="rId5" Type="http://schemas.openxmlformats.org/officeDocument/2006/relationships/hyperlink" Target="https://hviil.co.il/wp-content/uploads/2023/02/DS-1200KI_V1.0.0_20161008.pdf" TargetMode="External"/><Relationship Id="rId19" Type="http://schemas.openxmlformats.org/officeDocument/2006/relationships/hyperlink" Target="https://hviil.co.il/wp-content/uploads/2023/02/DS-2DY7236IX-AT5_V5.7.1_20220509.pdf" TargetMode="External"/><Relationship Id="rId4" Type="http://schemas.openxmlformats.org/officeDocument/2006/relationships/image" Target="../media/image350.png"/><Relationship Id="rId9" Type="http://schemas.openxmlformats.org/officeDocument/2006/relationships/hyperlink" Target="https://hviil.co.il/wp-content/uploads/2023/02/DS-1600KIB-Keyboard_V3.2.2-build20190726.pdf" TargetMode="External"/><Relationship Id="rId14" Type="http://schemas.openxmlformats.org/officeDocument/2006/relationships/image" Target="../media/image355.png"/><Relationship Id="rId22" Type="http://schemas.openxmlformats.org/officeDocument/2006/relationships/image" Target="../media/image359.png"/><Relationship Id="rId27" Type="http://schemas.openxmlformats.org/officeDocument/2006/relationships/hyperlink" Target="https://hviil.co.il/wp-content/uploads/2024/08/DS-MCW406_Datasheet_20240428.pdf" TargetMode="External"/><Relationship Id="rId30" Type="http://schemas.openxmlformats.org/officeDocument/2006/relationships/image" Target="../media/image363.png"/><Relationship Id="rId35" Type="http://schemas.openxmlformats.org/officeDocument/2006/relationships/hyperlink" Target="https://hviil.co.il/wp-content/uploads/2025/05/Datasheet_DS-6701HFHI_V-HD-Encoder_V1.0_20211201.pdf" TargetMode="External"/><Relationship Id="rId43" Type="http://schemas.openxmlformats.org/officeDocument/2006/relationships/image" Target="../media/image370.png"/><Relationship Id="rId48" Type="http://schemas.openxmlformats.org/officeDocument/2006/relationships/hyperlink" Target="https://hviil.co.il/wp-content/uploads/2025/05/DS-6916UDIC_Datasheet_20250213.pdf" TargetMode="External"/><Relationship Id="rId56" Type="http://schemas.openxmlformats.org/officeDocument/2006/relationships/hyperlink" Target="https://hviil.co.il/wp-content/uploads/2026/01/DS-2DYH2A0LXG-LW_12_Datasheet_20250429.pdf" TargetMode="External"/><Relationship Id="rId8" Type="http://schemas.openxmlformats.org/officeDocument/2006/relationships/image" Target="../media/image352.png"/><Relationship Id="rId51" Type="http://schemas.microsoft.com/office/2007/relationships/hdphoto" Target="../media/hdphoto18.wdp"/><Relationship Id="rId3" Type="http://schemas.openxmlformats.org/officeDocument/2006/relationships/hyperlink" Target="https://hviil.co.il/wp-content/uploads/2023/02/DS-1006KI_V1.0.0_20161008.pdf" TargetMode="External"/><Relationship Id="rId12" Type="http://schemas.openxmlformats.org/officeDocument/2006/relationships/image" Target="../media/image354.png"/><Relationship Id="rId17" Type="http://schemas.openxmlformats.org/officeDocument/2006/relationships/hyperlink" Target="https://hviil.co.il/wp-content/uploads/2023/02/DS-2DY5225IX-AET5_V5.7.1_20220211.pdf" TargetMode="External"/><Relationship Id="rId25" Type="http://schemas.openxmlformats.org/officeDocument/2006/relationships/hyperlink" Target="https://hviil.co.il/wp-content/uploads/2024/08/DS-MCW406.pdf" TargetMode="External"/><Relationship Id="rId33" Type="http://schemas.openxmlformats.org/officeDocument/2006/relationships/hyperlink" Target="https://hviil.co.il/wp-content/uploads/2025/05/DS-2CD6D42G0-IS_Datasheet_V5.8.10_20221027.pdf" TargetMode="External"/><Relationship Id="rId38" Type="http://schemas.openxmlformats.org/officeDocument/2006/relationships/image" Target="../media/image367.png"/><Relationship Id="rId46" Type="http://schemas.openxmlformats.org/officeDocument/2006/relationships/hyperlink" Target="https://hviil.co.il/wp-content/uploads/2025/05/DS-6912UDIC_Datasheet_20250213.pdf" TargetMode="External"/><Relationship Id="rId20" Type="http://schemas.openxmlformats.org/officeDocument/2006/relationships/image" Target="../media/image358.png"/><Relationship Id="rId41" Type="http://schemas.openxmlformats.org/officeDocument/2006/relationships/image" Target="../media/image369.png"/><Relationship Id="rId54" Type="http://schemas.openxmlformats.org/officeDocument/2006/relationships/hyperlink" Target="https://hviil.co.il/wp-content/uploads/2025/11/DS-2TD6267-75C4L_W_5.5.49_20221115.pdf" TargetMode="External"/><Relationship Id="rId1" Type="http://schemas.openxmlformats.org/officeDocument/2006/relationships/hyperlink" Target="https://hviil.co.il/wp-content/uploads/2023/02/DS-1005KI-Keyboard_V1.0build20151221.pdf" TargetMode="External"/><Relationship Id="rId6" Type="http://schemas.openxmlformats.org/officeDocument/2006/relationships/image" Target="../media/image351.png"/><Relationship Id="rId15" Type="http://schemas.openxmlformats.org/officeDocument/2006/relationships/hyperlink" Target="https://hviil.co.il/wp-content/uploads/2023/02/DS-2CD6984G0-IHSACNFC2.8mm_Datasheet_V5.5.70_20200430.pdf" TargetMode="External"/><Relationship Id="rId23" Type="http://schemas.openxmlformats.org/officeDocument/2006/relationships/hyperlink" Target="https://hviil.co.il/wp-content/uploads/2023/02/DS-2DY9250IAX-AT5_V5.7.0_20210419.pdf" TargetMode="External"/><Relationship Id="rId28" Type="http://schemas.openxmlformats.org/officeDocument/2006/relationships/image" Target="../media/image362.png"/><Relationship Id="rId36" Type="http://schemas.openxmlformats.org/officeDocument/2006/relationships/image" Target="../media/image366.jpeg"/><Relationship Id="rId49" Type="http://schemas.openxmlformats.org/officeDocument/2006/relationships/image" Target="../media/image373.png"/><Relationship Id="rId57" Type="http://schemas.openxmlformats.org/officeDocument/2006/relationships/image" Target="../media/image377.png"/><Relationship Id="rId10" Type="http://schemas.openxmlformats.org/officeDocument/2006/relationships/image" Target="../media/image353.png"/><Relationship Id="rId31" Type="http://schemas.openxmlformats.org/officeDocument/2006/relationships/hyperlink" Target="https://hviil.co.il/wp-content/uploads/2023/11/DS-2XS6F45G1-IC14G2.8.pdf" TargetMode="External"/><Relationship Id="rId44" Type="http://schemas.openxmlformats.org/officeDocument/2006/relationships/hyperlink" Target="https://hviil.co.il/wp-content/uploads/2025/05/DS-6908UDIC_Datasheet_20250213.pdf" TargetMode="External"/><Relationship Id="rId52" Type="http://schemas.openxmlformats.org/officeDocument/2006/relationships/hyperlink" Target="https://hviil.co.il/wp-content/uploads/2025/11/HM-TD6267-130ZC4L_PRO.pdf" TargetMode="External"/></Relationships>
</file>

<file path=xl/drawings/_rels/drawing1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3.png"/><Relationship Id="rId21" Type="http://schemas.openxmlformats.org/officeDocument/2006/relationships/image" Target="../media/image398.png"/><Relationship Id="rId42" Type="http://schemas.openxmlformats.org/officeDocument/2006/relationships/image" Target="../media/image418.png"/><Relationship Id="rId47" Type="http://schemas.openxmlformats.org/officeDocument/2006/relationships/image" Target="../media/image423.png"/><Relationship Id="rId63" Type="http://schemas.openxmlformats.org/officeDocument/2006/relationships/image" Target="../media/image438.png"/><Relationship Id="rId68" Type="http://schemas.openxmlformats.org/officeDocument/2006/relationships/image" Target="../media/image443.png"/><Relationship Id="rId84" Type="http://schemas.openxmlformats.org/officeDocument/2006/relationships/image" Target="../media/image459.png"/><Relationship Id="rId89" Type="http://schemas.openxmlformats.org/officeDocument/2006/relationships/hyperlink" Target="https://hviil.co.il/wp-content/uploads/2025/09/DS-4603ZJ-PA_Datasheet_20241211.pdf" TargetMode="External"/><Relationship Id="rId16" Type="http://schemas.openxmlformats.org/officeDocument/2006/relationships/image" Target="../media/image393.png"/><Relationship Id="rId107" Type="http://schemas.openxmlformats.org/officeDocument/2006/relationships/image" Target="../media/image473.png"/><Relationship Id="rId11" Type="http://schemas.openxmlformats.org/officeDocument/2006/relationships/image" Target="../media/image388.png"/><Relationship Id="rId32" Type="http://schemas.openxmlformats.org/officeDocument/2006/relationships/image" Target="../media/image409.jpeg"/><Relationship Id="rId37" Type="http://schemas.openxmlformats.org/officeDocument/2006/relationships/image" Target="../media/image414.jpeg"/><Relationship Id="rId53" Type="http://schemas.openxmlformats.org/officeDocument/2006/relationships/image" Target="../media/image429.jpeg"/><Relationship Id="rId58" Type="http://schemas.openxmlformats.org/officeDocument/2006/relationships/image" Target="../media/image433.jpeg"/><Relationship Id="rId74" Type="http://schemas.openxmlformats.org/officeDocument/2006/relationships/image" Target="../media/image449.jpg"/><Relationship Id="rId79" Type="http://schemas.openxmlformats.org/officeDocument/2006/relationships/image" Target="../media/image454.png"/><Relationship Id="rId102" Type="http://schemas.openxmlformats.org/officeDocument/2006/relationships/image" Target="../media/image470.png"/><Relationship Id="rId5" Type="http://schemas.openxmlformats.org/officeDocument/2006/relationships/image" Target="../media/image382.png"/><Relationship Id="rId90" Type="http://schemas.openxmlformats.org/officeDocument/2006/relationships/image" Target="../media/image464.png"/><Relationship Id="rId95" Type="http://schemas.openxmlformats.org/officeDocument/2006/relationships/hyperlink" Target="https://hviil.co.il/wp-content/uploads/2025/09/DS-1276ZJ-P-02092025.pdf" TargetMode="External"/><Relationship Id="rId22" Type="http://schemas.openxmlformats.org/officeDocument/2006/relationships/image" Target="../media/image399.png"/><Relationship Id="rId27" Type="http://schemas.openxmlformats.org/officeDocument/2006/relationships/image" Target="../media/image404.png"/><Relationship Id="rId43" Type="http://schemas.openxmlformats.org/officeDocument/2006/relationships/image" Target="../media/image419.jpeg"/><Relationship Id="rId48" Type="http://schemas.openxmlformats.org/officeDocument/2006/relationships/image" Target="../media/image424.png"/><Relationship Id="rId64" Type="http://schemas.openxmlformats.org/officeDocument/2006/relationships/image" Target="../media/image439.png"/><Relationship Id="rId69" Type="http://schemas.openxmlformats.org/officeDocument/2006/relationships/image" Target="../media/image444.png"/><Relationship Id="rId80" Type="http://schemas.openxmlformats.org/officeDocument/2006/relationships/image" Target="../media/image455.png"/><Relationship Id="rId85" Type="http://schemas.openxmlformats.org/officeDocument/2006/relationships/image" Target="../media/image460.png"/><Relationship Id="rId12" Type="http://schemas.openxmlformats.org/officeDocument/2006/relationships/image" Target="../media/image389.jpeg"/><Relationship Id="rId17" Type="http://schemas.openxmlformats.org/officeDocument/2006/relationships/image" Target="../media/image394.png"/><Relationship Id="rId33" Type="http://schemas.openxmlformats.org/officeDocument/2006/relationships/image" Target="../media/image410.png"/><Relationship Id="rId38" Type="http://schemas.openxmlformats.org/officeDocument/2006/relationships/hyperlink" Target="https://hviil-my.sharepoint.com/:b:/g/personal/sales_hviil_co_il/EfTP8DcZNw1FlgbduFr-oI4BanJ8CKkdMnXsYKlSsB0b7w?e=3h2w1c" TargetMode="External"/><Relationship Id="rId59" Type="http://schemas.openxmlformats.org/officeDocument/2006/relationships/image" Target="../media/image434.png"/><Relationship Id="rId103" Type="http://schemas.openxmlformats.org/officeDocument/2006/relationships/image" Target="../media/image471.png"/><Relationship Id="rId20" Type="http://schemas.openxmlformats.org/officeDocument/2006/relationships/image" Target="../media/image397.jpeg"/><Relationship Id="rId41" Type="http://schemas.openxmlformats.org/officeDocument/2006/relationships/image" Target="../media/image417.png"/><Relationship Id="rId54" Type="http://schemas.openxmlformats.org/officeDocument/2006/relationships/image" Target="../media/image430.jpeg"/><Relationship Id="rId62" Type="http://schemas.openxmlformats.org/officeDocument/2006/relationships/image" Target="../media/image437.png"/><Relationship Id="rId70" Type="http://schemas.openxmlformats.org/officeDocument/2006/relationships/image" Target="../media/image445.png"/><Relationship Id="rId75" Type="http://schemas.openxmlformats.org/officeDocument/2006/relationships/image" Target="../media/image450.jpeg"/><Relationship Id="rId83" Type="http://schemas.openxmlformats.org/officeDocument/2006/relationships/image" Target="../media/image458.png"/><Relationship Id="rId88" Type="http://schemas.openxmlformats.org/officeDocument/2006/relationships/image" Target="../media/image463.png"/><Relationship Id="rId91" Type="http://schemas.openxmlformats.org/officeDocument/2006/relationships/image" Target="../media/image67.png"/><Relationship Id="rId96" Type="http://schemas.openxmlformats.org/officeDocument/2006/relationships/image" Target="../media/image467.png"/><Relationship Id="rId1" Type="http://schemas.openxmlformats.org/officeDocument/2006/relationships/image" Target="../media/image378.png"/><Relationship Id="rId6" Type="http://schemas.openxmlformats.org/officeDocument/2006/relationships/image" Target="../media/image383.jpeg"/><Relationship Id="rId15" Type="http://schemas.openxmlformats.org/officeDocument/2006/relationships/image" Target="../media/image392.jpeg"/><Relationship Id="rId23" Type="http://schemas.openxmlformats.org/officeDocument/2006/relationships/image" Target="../media/image400.png"/><Relationship Id="rId28" Type="http://schemas.openxmlformats.org/officeDocument/2006/relationships/image" Target="../media/image405.png"/><Relationship Id="rId36" Type="http://schemas.openxmlformats.org/officeDocument/2006/relationships/image" Target="../media/image413.jpeg"/><Relationship Id="rId49" Type="http://schemas.openxmlformats.org/officeDocument/2006/relationships/image" Target="../media/image425.png"/><Relationship Id="rId57" Type="http://schemas.openxmlformats.org/officeDocument/2006/relationships/hyperlink" Target="https://hviil-my.sharepoint.com/:b:/g/personal/sales_hviil_co_il/EXZefwVySblJhqkjYuZZIEIBkYC4hIHKhcf_DyAJbgr2QQ?e=vbHDQ4" TargetMode="External"/><Relationship Id="rId106" Type="http://schemas.openxmlformats.org/officeDocument/2006/relationships/hyperlink" Target="https://hviil.co.il/wp-content/uploads/2025/09/DS-4600ZJ-GSAC_Datasheet_20231124.pdf" TargetMode="External"/><Relationship Id="rId10" Type="http://schemas.openxmlformats.org/officeDocument/2006/relationships/image" Target="../media/image387.jpeg"/><Relationship Id="rId31" Type="http://schemas.openxmlformats.org/officeDocument/2006/relationships/image" Target="../media/image408.png"/><Relationship Id="rId44" Type="http://schemas.openxmlformats.org/officeDocument/2006/relationships/image" Target="../media/image420.png"/><Relationship Id="rId52" Type="http://schemas.openxmlformats.org/officeDocument/2006/relationships/image" Target="../media/image428.png"/><Relationship Id="rId60" Type="http://schemas.openxmlformats.org/officeDocument/2006/relationships/image" Target="../media/image435.png"/><Relationship Id="rId65" Type="http://schemas.openxmlformats.org/officeDocument/2006/relationships/image" Target="../media/image440.png"/><Relationship Id="rId73" Type="http://schemas.openxmlformats.org/officeDocument/2006/relationships/image" Target="../media/image448.png"/><Relationship Id="rId78" Type="http://schemas.openxmlformats.org/officeDocument/2006/relationships/image" Target="../media/image453.png"/><Relationship Id="rId81" Type="http://schemas.openxmlformats.org/officeDocument/2006/relationships/image" Target="../media/image456.png"/><Relationship Id="rId86" Type="http://schemas.openxmlformats.org/officeDocument/2006/relationships/image" Target="../media/image461.png"/><Relationship Id="rId94" Type="http://schemas.openxmlformats.org/officeDocument/2006/relationships/image" Target="../media/image466.png"/><Relationship Id="rId99" Type="http://schemas.openxmlformats.org/officeDocument/2006/relationships/hyperlink" Target="https://hviil.co.il/wp-content/uploads/2025/09/Datasheet-of-DS-2115ZJ-P_V1.0.0_20220822.pdf" TargetMode="External"/><Relationship Id="rId101" Type="http://schemas.openxmlformats.org/officeDocument/2006/relationships/hyperlink" Target="https://hviil.co.il/wp-content/uploads/2025/09/DS-4604ZJ-PA_Datasheet_20240909.pdf" TargetMode="External"/><Relationship Id="rId4" Type="http://schemas.openxmlformats.org/officeDocument/2006/relationships/image" Target="../media/image381.png"/><Relationship Id="rId9" Type="http://schemas.openxmlformats.org/officeDocument/2006/relationships/image" Target="../media/image386.png"/><Relationship Id="rId13" Type="http://schemas.openxmlformats.org/officeDocument/2006/relationships/image" Target="../media/image390.png"/><Relationship Id="rId18" Type="http://schemas.openxmlformats.org/officeDocument/2006/relationships/image" Target="../media/image395.png"/><Relationship Id="rId39" Type="http://schemas.openxmlformats.org/officeDocument/2006/relationships/image" Target="../media/image415.png"/><Relationship Id="rId34" Type="http://schemas.openxmlformats.org/officeDocument/2006/relationships/image" Target="../media/image411.png"/><Relationship Id="rId50" Type="http://schemas.openxmlformats.org/officeDocument/2006/relationships/image" Target="../media/image426.png"/><Relationship Id="rId55" Type="http://schemas.openxmlformats.org/officeDocument/2006/relationships/image" Target="../media/image431.jpeg"/><Relationship Id="rId76" Type="http://schemas.openxmlformats.org/officeDocument/2006/relationships/image" Target="../media/image451.jpeg"/><Relationship Id="rId97" Type="http://schemas.openxmlformats.org/officeDocument/2006/relationships/hyperlink" Target="https://hviil.co.il/wp-content/uploads/2025/09/DS-4612ZJ-PA_Datasheet_20240606-1.pdf" TargetMode="External"/><Relationship Id="rId104" Type="http://schemas.openxmlformats.org/officeDocument/2006/relationships/hyperlink" Target="https://hviil.co.il/wp-content/uploads/2025/09/DS-4680ZJ-GP_Datasheet_20231124.pdf" TargetMode="External"/><Relationship Id="rId7" Type="http://schemas.openxmlformats.org/officeDocument/2006/relationships/image" Target="../media/image384.png"/><Relationship Id="rId71" Type="http://schemas.openxmlformats.org/officeDocument/2006/relationships/image" Target="../media/image446.jpeg"/><Relationship Id="rId92" Type="http://schemas.openxmlformats.org/officeDocument/2006/relationships/hyperlink" Target="https://hviil.co.il/wp-content/uploads/2025/09/DS-1673ZJ-P-02092025.pdf" TargetMode="External"/><Relationship Id="rId2" Type="http://schemas.openxmlformats.org/officeDocument/2006/relationships/image" Target="../media/image379.jpeg"/><Relationship Id="rId29" Type="http://schemas.openxmlformats.org/officeDocument/2006/relationships/image" Target="../media/image406.png"/><Relationship Id="rId24" Type="http://schemas.openxmlformats.org/officeDocument/2006/relationships/image" Target="../media/image401.png"/><Relationship Id="rId40" Type="http://schemas.openxmlformats.org/officeDocument/2006/relationships/image" Target="../media/image416.jpeg"/><Relationship Id="rId45" Type="http://schemas.openxmlformats.org/officeDocument/2006/relationships/image" Target="../media/image421.png"/><Relationship Id="rId66" Type="http://schemas.openxmlformats.org/officeDocument/2006/relationships/image" Target="../media/image441.png"/><Relationship Id="rId87" Type="http://schemas.openxmlformats.org/officeDocument/2006/relationships/image" Target="../media/image462.png"/><Relationship Id="rId61" Type="http://schemas.openxmlformats.org/officeDocument/2006/relationships/image" Target="../media/image436.png"/><Relationship Id="rId82" Type="http://schemas.openxmlformats.org/officeDocument/2006/relationships/image" Target="../media/image457.png"/><Relationship Id="rId19" Type="http://schemas.openxmlformats.org/officeDocument/2006/relationships/image" Target="../media/image396.png"/><Relationship Id="rId14" Type="http://schemas.openxmlformats.org/officeDocument/2006/relationships/image" Target="../media/image391.png"/><Relationship Id="rId30" Type="http://schemas.openxmlformats.org/officeDocument/2006/relationships/image" Target="../media/image407.jpeg"/><Relationship Id="rId35" Type="http://schemas.openxmlformats.org/officeDocument/2006/relationships/image" Target="../media/image412.png"/><Relationship Id="rId56" Type="http://schemas.openxmlformats.org/officeDocument/2006/relationships/image" Target="../media/image432.png"/><Relationship Id="rId77" Type="http://schemas.openxmlformats.org/officeDocument/2006/relationships/image" Target="../media/image452.png"/><Relationship Id="rId100" Type="http://schemas.openxmlformats.org/officeDocument/2006/relationships/image" Target="../media/image469.png"/><Relationship Id="rId105" Type="http://schemas.openxmlformats.org/officeDocument/2006/relationships/image" Target="../media/image472.png"/><Relationship Id="rId8" Type="http://schemas.openxmlformats.org/officeDocument/2006/relationships/image" Target="../media/image385.png"/><Relationship Id="rId51" Type="http://schemas.openxmlformats.org/officeDocument/2006/relationships/image" Target="../media/image427.png"/><Relationship Id="rId72" Type="http://schemas.openxmlformats.org/officeDocument/2006/relationships/image" Target="../media/image447.png"/><Relationship Id="rId93" Type="http://schemas.openxmlformats.org/officeDocument/2006/relationships/image" Target="../media/image465.png"/><Relationship Id="rId98" Type="http://schemas.openxmlformats.org/officeDocument/2006/relationships/image" Target="../media/image468.jpeg"/><Relationship Id="rId3" Type="http://schemas.openxmlformats.org/officeDocument/2006/relationships/image" Target="../media/image380.png"/><Relationship Id="rId25" Type="http://schemas.openxmlformats.org/officeDocument/2006/relationships/image" Target="../media/image402.png"/><Relationship Id="rId46" Type="http://schemas.openxmlformats.org/officeDocument/2006/relationships/image" Target="../media/image422.png"/><Relationship Id="rId67" Type="http://schemas.openxmlformats.org/officeDocument/2006/relationships/image" Target="../media/image44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5.png"/><Relationship Id="rId18" Type="http://schemas.openxmlformats.org/officeDocument/2006/relationships/hyperlink" Target="https://hviil.co.il/wp-content/uploads/2023/07/DS-2DE7A812MCG-EB_V5.7.10_20220928.pdf" TargetMode="External"/><Relationship Id="rId26" Type="http://schemas.openxmlformats.org/officeDocument/2006/relationships/image" Target="../media/image91.png"/><Relationship Id="rId39" Type="http://schemas.openxmlformats.org/officeDocument/2006/relationships/hyperlink" Target="https://www.hikvision.com/content/dam/hikvision/usa/data-sheet/manually-upload/camera/Datasheet-of-DS-2SE7C432MWG-EB_26F0_V5.8.0_20230309.pdf" TargetMode="External"/><Relationship Id="rId21" Type="http://schemas.openxmlformats.org/officeDocument/2006/relationships/hyperlink" Target="https://hviil.co.il/wp-content/uploads/2024/08/Datasheet-of-DS-2DE4A425IWG-E_V5.7.4_20230303.pdf" TargetMode="External"/><Relationship Id="rId34" Type="http://schemas.openxmlformats.org/officeDocument/2006/relationships/hyperlink" Target="https://hviil.co.il/wp-content/uploads/2025/08/DS-2DF8C842IXG1-EL_Datasheet_20250313.pdf" TargetMode="External"/><Relationship Id="rId42" Type="http://schemas.openxmlformats.org/officeDocument/2006/relationships/image" Target="../media/image98.png"/><Relationship Id="rId47" Type="http://schemas.openxmlformats.org/officeDocument/2006/relationships/hyperlink" Target="https://hviil.co.il/wp-content/uploads/2025/09/DS-2SF8C442MXG1-ELW_14_Datasheet_20250428.pdf" TargetMode="External"/><Relationship Id="rId7" Type="http://schemas.openxmlformats.org/officeDocument/2006/relationships/image" Target="../media/image82.png"/><Relationship Id="rId2" Type="http://schemas.openxmlformats.org/officeDocument/2006/relationships/hyperlink" Target="https://hviil.co.il/wp-content/uploads/2023/02/DS-2DE4225IW-DET5_V5.7.1_20220126.pdf" TargetMode="External"/><Relationship Id="rId16" Type="http://schemas.openxmlformats.org/officeDocument/2006/relationships/hyperlink" Target="https://hviil.co.il/wp-content/uploads/2023/02/DS-2DF8242IX-AELT5_V5.7.1_20220121.pdf" TargetMode="External"/><Relationship Id="rId29" Type="http://schemas.openxmlformats.org/officeDocument/2006/relationships/image" Target="../media/image92.png"/><Relationship Id="rId11" Type="http://schemas.openxmlformats.org/officeDocument/2006/relationships/image" Target="../media/image84.png"/><Relationship Id="rId24" Type="http://schemas.openxmlformats.org/officeDocument/2006/relationships/image" Target="../media/image90.png"/><Relationship Id="rId32" Type="http://schemas.openxmlformats.org/officeDocument/2006/relationships/hyperlink" Target="https://hviil.co.il/wp-content/uploads/2025/09/DS-2DF8C260I5XG1-ELW_Datasheet_20241112.pdf" TargetMode="External"/><Relationship Id="rId37" Type="http://schemas.openxmlformats.org/officeDocument/2006/relationships/hyperlink" Target="https://hviil.co.il/wp-content/uploads/2025/05/DS-2DT5432MWG-T-PA_Datasheet_20241225.pdf" TargetMode="External"/><Relationship Id="rId40" Type="http://schemas.openxmlformats.org/officeDocument/2006/relationships/image" Target="../media/image97.png"/><Relationship Id="rId45" Type="http://schemas.openxmlformats.org/officeDocument/2006/relationships/image" Target="../media/image99.png"/><Relationship Id="rId5" Type="http://schemas.openxmlformats.org/officeDocument/2006/relationships/image" Target="../media/image81.png"/><Relationship Id="rId15" Type="http://schemas.openxmlformats.org/officeDocument/2006/relationships/image" Target="../media/image86.jpg"/><Relationship Id="rId23" Type="http://schemas.openxmlformats.org/officeDocument/2006/relationships/hyperlink" Target="https://hviil.co.il/wp-content/uploads/2024/08/DS-2SE4C425MWG-E14F0_Datasheet_20230829.pdf" TargetMode="External"/><Relationship Id="rId28" Type="http://schemas.openxmlformats.org/officeDocument/2006/relationships/hyperlink" Target="https://hviil.co.il/wp-content/uploads/2023/02/DS-2DE5425IW-AES6_V5.6.11_20210611.pdf" TargetMode="External"/><Relationship Id="rId36" Type="http://schemas.openxmlformats.org/officeDocument/2006/relationships/image" Target="../media/image95.jpeg"/><Relationship Id="rId49" Type="http://schemas.openxmlformats.org/officeDocument/2006/relationships/hyperlink" Target="https://hviil.co.il/wp-content/uploads/2025/09/DS-2DF9C848LXG1-LW-02092025Product-Data-Sheet.pdf" TargetMode="External"/><Relationship Id="rId10" Type="http://schemas.openxmlformats.org/officeDocument/2006/relationships/hyperlink" Target="https://hviil.co.il/wp-content/uploads/2023/02/DS-2DE7A825IW-AEBT5_V5.7.0_20210812.pdf" TargetMode="External"/><Relationship Id="rId19" Type="http://schemas.openxmlformats.org/officeDocument/2006/relationships/hyperlink" Target="https://hviil.co.il/wp-content/uploads/2025/09/DS-2DF8C842IXG1-ELW_Datasheet_20250313.pdf" TargetMode="External"/><Relationship Id="rId31" Type="http://schemas.openxmlformats.org/officeDocument/2006/relationships/image" Target="../media/image93.png"/><Relationship Id="rId44" Type="http://schemas.openxmlformats.org/officeDocument/2006/relationships/hyperlink" Target="https://hviil.co.il/wp-content/uploads/2025/09/DS-2DF9C453LXG1-LW.pdf" TargetMode="External"/><Relationship Id="rId4" Type="http://schemas.openxmlformats.org/officeDocument/2006/relationships/hyperlink" Target="https://hviil.co.il/wp-content/uploads/2023/02/DS-2DE5232W-AES6_V5.7.0_20220127.pdf" TargetMode="External"/><Relationship Id="rId9" Type="http://schemas.openxmlformats.org/officeDocument/2006/relationships/image" Target="../media/image83.png"/><Relationship Id="rId14" Type="http://schemas.openxmlformats.org/officeDocument/2006/relationships/hyperlink" Target="https://hviil.co.il/wp-content/uploads/2025/09/DS-2SF8C442MXG1-EL_26_Datasheet_20250428.pdf" TargetMode="External"/><Relationship Id="rId22" Type="http://schemas.openxmlformats.org/officeDocument/2006/relationships/image" Target="../media/image89.jpeg"/><Relationship Id="rId27" Type="http://schemas.microsoft.com/office/2007/relationships/hdphoto" Target="../media/hdphoto3.wdp"/><Relationship Id="rId30" Type="http://schemas.openxmlformats.org/officeDocument/2006/relationships/hyperlink" Target="https://hviil.co.il/wp-content/uploads/2023/07/DS-2DE5432IWG-E_V5.7.4_20230313.pdf" TargetMode="External"/><Relationship Id="rId35" Type="http://schemas.openxmlformats.org/officeDocument/2006/relationships/hyperlink" Target="https://hviil.co.il/wp-content/uploads/2025/04/DS-2DT8C442MXG-LWT_Datasheet_20240426.pdf" TargetMode="External"/><Relationship Id="rId43" Type="http://schemas.microsoft.com/office/2007/relationships/hdphoto" Target="../media/hdphoto4.wdp"/><Relationship Id="rId48" Type="http://schemas.openxmlformats.org/officeDocument/2006/relationships/image" Target="../media/image100.jpeg"/><Relationship Id="rId8" Type="http://schemas.openxmlformats.org/officeDocument/2006/relationships/hyperlink" Target="https://hviil.co.il/wp-content/uploads/2023/02/DS-2DF8242IX-AELWT5_V5.7.1_20220121.pdf" TargetMode="External"/><Relationship Id="rId3" Type="http://schemas.openxmlformats.org/officeDocument/2006/relationships/image" Target="../media/image80.png"/><Relationship Id="rId12" Type="http://schemas.openxmlformats.org/officeDocument/2006/relationships/hyperlink" Target="https://hviil.co.il/wp-content/uploads/2023/02/DS-2DF7C445IXR-AELT5_20220609.pdf" TargetMode="External"/><Relationship Id="rId17" Type="http://schemas.openxmlformats.org/officeDocument/2006/relationships/image" Target="../media/image87.jpg"/><Relationship Id="rId25" Type="http://schemas.openxmlformats.org/officeDocument/2006/relationships/hyperlink" Target="https://hviil.co.il/wp-content/uploads/2025/07/DS-2DE5425IWG-K-4G_Datasheet_20250218.pdf" TargetMode="External"/><Relationship Id="rId33" Type="http://schemas.openxmlformats.org/officeDocument/2006/relationships/image" Target="../media/image94.png"/><Relationship Id="rId38" Type="http://schemas.openxmlformats.org/officeDocument/2006/relationships/image" Target="../media/image96.png"/><Relationship Id="rId46" Type="http://schemas.openxmlformats.org/officeDocument/2006/relationships/image" Target="../media/image67.png"/><Relationship Id="rId20" Type="http://schemas.openxmlformats.org/officeDocument/2006/relationships/image" Target="../media/image88.png"/><Relationship Id="rId41" Type="http://schemas.openxmlformats.org/officeDocument/2006/relationships/hyperlink" Target="https://hviil.co.il/wp-content/uploads/2025/09/DS-2DF8C442IXG1-EL_Datasheet_20250313.pdf" TargetMode="External"/><Relationship Id="rId1" Type="http://schemas.openxmlformats.org/officeDocument/2006/relationships/image" Target="../media/image79.png"/><Relationship Id="rId6" Type="http://schemas.openxmlformats.org/officeDocument/2006/relationships/hyperlink" Target="https://hviil.co.il/wp-content/uploads/2023/02/DS-2DE7A432IW-AEBT5_V5.7.0_20220120.pdf" TargetMode="Externa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hyperlink" Target="https://hviil.co.il/wp-content/uploads/2023/07/DS-7764NI-M4_V4.61.410_20220915.pdf" TargetMode="External"/><Relationship Id="rId18" Type="http://schemas.openxmlformats.org/officeDocument/2006/relationships/image" Target="../media/image109.png"/><Relationship Id="rId26" Type="http://schemas.openxmlformats.org/officeDocument/2006/relationships/image" Target="../media/image113.png"/><Relationship Id="rId39" Type="http://schemas.openxmlformats.org/officeDocument/2006/relationships/hyperlink" Target="https://hviil.co.il/wp-content/uploads/2024/08/Datasheet-of-DS-E08NI-Q1_8P_SSD-NVR_V4.30.067_20240412.pdf" TargetMode="External"/><Relationship Id="rId21" Type="http://schemas.openxmlformats.org/officeDocument/2006/relationships/hyperlink" Target="https://hviil.co.il/wp-content/uploads/2023/11/DatasheetofDS-8664NXI-I8_S_AcuSenseNVRE_V4.62.31020230605.pdf" TargetMode="External"/><Relationship Id="rId34" Type="http://schemas.openxmlformats.org/officeDocument/2006/relationships/hyperlink" Target="https://hviil.co.il/wp-content/uploads/2025/05/Datasheet-of-DS-9664NI-M16_V4.63.010_20250121.pdf" TargetMode="External"/><Relationship Id="rId42" Type="http://schemas.openxmlformats.org/officeDocument/2006/relationships/image" Target="../media/image120.png"/><Relationship Id="rId47" Type="http://schemas.openxmlformats.org/officeDocument/2006/relationships/image" Target="../media/image122.png"/><Relationship Id="rId50" Type="http://schemas.openxmlformats.org/officeDocument/2006/relationships/hyperlink" Target="https://hviil.co.il/wp-content/uploads/2025/12/Datasheet-of-DS-7604NXI-K1D_20240523.pdf" TargetMode="External"/><Relationship Id="rId55" Type="http://schemas.openxmlformats.org/officeDocument/2006/relationships/hyperlink" Target="https://hviil.co.il/wp-content/uploads/2025/09/DS-7608NXI-I2-VPro_Datasheet_20250529.pdf" TargetMode="External"/><Relationship Id="rId63" Type="http://schemas.openxmlformats.org/officeDocument/2006/relationships/image" Target="../media/image128.png"/><Relationship Id="rId7" Type="http://schemas.openxmlformats.org/officeDocument/2006/relationships/image" Target="../media/image103.jpeg"/><Relationship Id="rId2" Type="http://schemas.openxmlformats.org/officeDocument/2006/relationships/image" Target="../media/image101.png"/><Relationship Id="rId16" Type="http://schemas.openxmlformats.org/officeDocument/2006/relationships/image" Target="../media/image108.jpeg"/><Relationship Id="rId29" Type="http://schemas.openxmlformats.org/officeDocument/2006/relationships/image" Target="../media/image114.png"/><Relationship Id="rId11" Type="http://schemas.openxmlformats.org/officeDocument/2006/relationships/hyperlink" Target="https://hviil.co.il/wp-content/uploads/2023/02/DS-9632NI-M8_V4.61.400_20221208.pdf" TargetMode="External"/><Relationship Id="rId24" Type="http://schemas.openxmlformats.org/officeDocument/2006/relationships/hyperlink" Target="https://hviil.co.il/wp-content/uploads/2023/11/Datasheet-of-DS-7632NXI-K2_V4.74.000_20230209-1.pdf" TargetMode="External"/><Relationship Id="rId32" Type="http://schemas.openxmlformats.org/officeDocument/2006/relationships/hyperlink" Target="https://hviil.co.il/wp-content/uploads/2023/11/Datasheet-of-DS-7732NI-M4_V4.63.010_20230805.pdf" TargetMode="External"/><Relationship Id="rId37" Type="http://schemas.openxmlformats.org/officeDocument/2006/relationships/hyperlink" Target="https://hviil.co.il/wp-content/uploads/2024/08/Datasheet-of-DS-E04NI-Q1_SSD-NVR_V4.30.067_20240412.pdf" TargetMode="External"/><Relationship Id="rId40" Type="http://schemas.openxmlformats.org/officeDocument/2006/relationships/image" Target="../media/image119.png"/><Relationship Id="rId45" Type="http://schemas.openxmlformats.org/officeDocument/2006/relationships/image" Target="../media/image121.png"/><Relationship Id="rId53" Type="http://schemas.openxmlformats.org/officeDocument/2006/relationships/image" Target="../media/image125.png"/><Relationship Id="rId58" Type="http://schemas.openxmlformats.org/officeDocument/2006/relationships/image" Target="../media/image126.png"/><Relationship Id="rId5" Type="http://schemas.openxmlformats.org/officeDocument/2006/relationships/image" Target="../media/image102.png"/><Relationship Id="rId61" Type="http://schemas.openxmlformats.org/officeDocument/2006/relationships/image" Target="../media/image127.png"/><Relationship Id="rId19" Type="http://schemas.openxmlformats.org/officeDocument/2006/relationships/hyperlink" Target="https://hviil.co.il/wp-content/uploads/2023/11/Datasheet-of-DS-7616NXI-I2_16P_S_AcuSense-NVR-E_V4.62.310-20230605.pdf" TargetMode="External"/><Relationship Id="rId14" Type="http://schemas.openxmlformats.org/officeDocument/2006/relationships/image" Target="../media/image107.jpeg"/><Relationship Id="rId22" Type="http://schemas.openxmlformats.org/officeDocument/2006/relationships/image" Target="../media/image111.png"/><Relationship Id="rId27" Type="http://schemas.openxmlformats.org/officeDocument/2006/relationships/hyperlink" Target="https://hviil.co.il/wp-content/uploads/2023/11/Datasheet-of-DS-7616NXI-K2_V4.74.000_20230209.pdf" TargetMode="External"/><Relationship Id="rId30" Type="http://schemas.openxmlformats.org/officeDocument/2006/relationships/hyperlink" Target="https://hviil.co.il/wp-content/uploads/2023/11/Datasheet-of-DS-7632NI-M2_V4.63.010_20230805-1.pdf" TargetMode="External"/><Relationship Id="rId35" Type="http://schemas.openxmlformats.org/officeDocument/2006/relationships/hyperlink" Target="https://hviil.co.il/wp-content/uploads/2024/08/Datasheet-of-DS-E04NI-Q1_4P_SSD-NVR_V4.30.067_20240412.pdf" TargetMode="External"/><Relationship Id="rId43" Type="http://schemas.microsoft.com/office/2007/relationships/hdphoto" Target="../media/hdphoto6.wdp"/><Relationship Id="rId48" Type="http://schemas.openxmlformats.org/officeDocument/2006/relationships/hyperlink" Target="https://hviil.co.il/wp-content/uploads/2023/11/Datasheet-of-iDS-7732NXI-M4_X-DeepinMind-NVR_V4.61.200_20230524.pdf" TargetMode="External"/><Relationship Id="rId56" Type="http://schemas.openxmlformats.org/officeDocument/2006/relationships/hyperlink" Target="https://hviil.co.il/wp-content/uploads/2025/09/DS-7616NXI-I2-Vpro_Datasheet_20250529.pdf" TargetMode="External"/><Relationship Id="rId64" Type="http://schemas.microsoft.com/office/2007/relationships/hdphoto" Target="../media/hdphoto9.wdp"/><Relationship Id="rId8" Type="http://schemas.openxmlformats.org/officeDocument/2006/relationships/hyperlink" Target="https://hviil.co.il/wp-content/uploads/2023/02/DS-96128_256NI-I16_20221118.pdf" TargetMode="External"/><Relationship Id="rId51" Type="http://schemas.openxmlformats.org/officeDocument/2006/relationships/image" Target="../media/image124.jpeg"/><Relationship Id="rId3" Type="http://schemas.microsoft.com/office/2007/relationships/hdphoto" Target="../media/hdphoto5.wdp"/><Relationship Id="rId12" Type="http://schemas.openxmlformats.org/officeDocument/2006/relationships/image" Target="../media/image106.jpeg"/><Relationship Id="rId17" Type="http://schemas.openxmlformats.org/officeDocument/2006/relationships/hyperlink" Target="https://hviil.co.il/wp-content/uploads/2023/11/Datasheet-of-DS-7608NXI-K2_8P_V4.74.000_20230209.pdf" TargetMode="External"/><Relationship Id="rId25" Type="http://schemas.openxmlformats.org/officeDocument/2006/relationships/image" Target="../media/image112.png"/><Relationship Id="rId33" Type="http://schemas.openxmlformats.org/officeDocument/2006/relationships/image" Target="../media/image116.jpg"/><Relationship Id="rId38" Type="http://schemas.openxmlformats.org/officeDocument/2006/relationships/image" Target="../media/image118.png"/><Relationship Id="rId46" Type="http://schemas.openxmlformats.org/officeDocument/2006/relationships/hyperlink" Target="https://hviil.co.il/wp-content/uploads/2024/08/Datasheet-of-DS-7716NXI-I4_S_AcuSense-NVR-E_V4.62.300-20230414.pdf" TargetMode="External"/><Relationship Id="rId59" Type="http://schemas.microsoft.com/office/2007/relationships/hdphoto" Target="../media/hdphoto7.wdp"/><Relationship Id="rId20" Type="http://schemas.openxmlformats.org/officeDocument/2006/relationships/image" Target="../media/image110.png"/><Relationship Id="rId41" Type="http://schemas.openxmlformats.org/officeDocument/2006/relationships/hyperlink" Target="https://hviil.co.il/wp-content/uploads/2024/08/Datasheet-of-DS-E08NI-Q1_SSD-NVR_V4.30.067_20240412.pdf" TargetMode="External"/><Relationship Id="rId54" Type="http://schemas.openxmlformats.org/officeDocument/2006/relationships/hyperlink" Target="https://hviil.co.il/wp-content/uploads/2025/09/DS-7732NXI-I4-VPro_Datasheet_20250604.pdf" TargetMode="External"/><Relationship Id="rId62" Type="http://schemas.microsoft.com/office/2007/relationships/hdphoto" Target="../media/hdphoto8.wdp"/><Relationship Id="rId1" Type="http://schemas.openxmlformats.org/officeDocument/2006/relationships/hyperlink" Target="https://hviil-my.sharepoint.com/:b:/g/personal/sales_hviil_co_il/EUpms1pXDVNKjMxa-0XqidIBMvAX3x545I7EJbwYxFbqGw?e=L9zn8P" TargetMode="External"/><Relationship Id="rId6" Type="http://schemas.openxmlformats.org/officeDocument/2006/relationships/hyperlink" Target="https://hviil.co.il/wp-content/uploads/2023/02/DS-7608_16NXI-I2_S_AcuSense-NVR_V4.40.805-20220831.pdf" TargetMode="External"/><Relationship Id="rId15" Type="http://schemas.openxmlformats.org/officeDocument/2006/relationships/hyperlink" Target="https://hviil.co.il/wp-content/uploads/2023/07/DS-9632NI-M16_V4.61.400_20221208.pdf" TargetMode="External"/><Relationship Id="rId23" Type="http://schemas.openxmlformats.org/officeDocument/2006/relationships/hyperlink" Target="https://hviil.co.il/wp-content/uploads/2023/11/Datasheet-of-DS-9664NI-M8_V4.63.010_20230705.pdf" TargetMode="External"/><Relationship Id="rId28" Type="http://schemas.openxmlformats.org/officeDocument/2006/relationships/hyperlink" Target="https://hviil.co.il/wp-content/uploads/2023/11/Datasheet-of-DS-7608NXI-K2_V4.74.000_20230209-1.pdf" TargetMode="External"/><Relationship Id="rId36" Type="http://schemas.openxmlformats.org/officeDocument/2006/relationships/image" Target="../media/image117.png"/><Relationship Id="rId49" Type="http://schemas.openxmlformats.org/officeDocument/2006/relationships/image" Target="../media/image123.png"/><Relationship Id="rId57" Type="http://schemas.openxmlformats.org/officeDocument/2006/relationships/image" Target="../media/image67.png"/><Relationship Id="rId10" Type="http://schemas.openxmlformats.org/officeDocument/2006/relationships/image" Target="../media/image105.png"/><Relationship Id="rId31" Type="http://schemas.openxmlformats.org/officeDocument/2006/relationships/image" Target="../media/image115.png"/><Relationship Id="rId44" Type="http://schemas.openxmlformats.org/officeDocument/2006/relationships/hyperlink" Target="https://hviil.co.il/wp-content/uploads/2024/08/Datasheet-of-DS-7716NI-M4_V4.63.010_20240606.pdf" TargetMode="External"/><Relationship Id="rId52" Type="http://schemas.openxmlformats.org/officeDocument/2006/relationships/hyperlink" Target="https://hviil.co.il/wp-content/uploads/2023/11/Datasheet-of-DS-7604NXI-K1_4P_NVRB_V4.74.000_20230209.pdf" TargetMode="External"/><Relationship Id="rId60" Type="http://schemas.openxmlformats.org/officeDocument/2006/relationships/hyperlink" Target="https://hviil.co.il/wp-content/uploads/2026/01/DS-9664NXI-I8_VPro_Datasheet_20251201.pdf" TargetMode="External"/><Relationship Id="rId4" Type="http://schemas.openxmlformats.org/officeDocument/2006/relationships/hyperlink" Target="https://hviil-my.sharepoint.com/:b:/g/personal/sales_hviil_co_il/ERI7EO1bZP1KqwBt5r40NxkBHpd9xM7gtIEnZengf6oxlg?e=owWjbr" TargetMode="External"/><Relationship Id="rId9" Type="http://schemas.openxmlformats.org/officeDocument/2006/relationships/image" Target="../media/image104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5.png"/><Relationship Id="rId18" Type="http://schemas.openxmlformats.org/officeDocument/2006/relationships/hyperlink" Target="https://hviil.co.il/wp-content/uploads/2023/03/DS-2CE57H0T-VPITFC__1.05_20200508.pdf" TargetMode="External"/><Relationship Id="rId26" Type="http://schemas.openxmlformats.org/officeDocument/2006/relationships/image" Target="../media/image141.png"/><Relationship Id="rId39" Type="http://schemas.openxmlformats.org/officeDocument/2006/relationships/image" Target="../media/image147.png"/><Relationship Id="rId21" Type="http://schemas.openxmlformats.org/officeDocument/2006/relationships/hyperlink" Target="https://hviil.co.il/wp-content/uploads/2023/03/DS-2CE5AH8T-AVPIT3ZF_20181204.pdf" TargetMode="External"/><Relationship Id="rId34" Type="http://schemas.openxmlformats.org/officeDocument/2006/relationships/image" Target="../media/image145.png"/><Relationship Id="rId42" Type="http://schemas.openxmlformats.org/officeDocument/2006/relationships/hyperlink" Target="https://hviil.co.il/wp-content/uploads/2025/12/DS-2CE17U0T-LXTS_Datasheet_20241217.pdf" TargetMode="External"/><Relationship Id="rId47" Type="http://schemas.openxmlformats.org/officeDocument/2006/relationships/image" Target="../media/image151.png"/><Relationship Id="rId7" Type="http://schemas.openxmlformats.org/officeDocument/2006/relationships/image" Target="../media/image132.png"/><Relationship Id="rId2" Type="http://schemas.openxmlformats.org/officeDocument/2006/relationships/hyperlink" Target="https://hviil-my.sharepoint.com/:b:/g/personal/sales_hviil_co_il/EexYrLoWrrlIh13G_aZRhrkBnR7BL2BJYaWWcTPfKodriA?e=UNYJue" TargetMode="External"/><Relationship Id="rId16" Type="http://schemas.openxmlformats.org/officeDocument/2006/relationships/hyperlink" Target="https://hviil.co.il/wp-content/uploads/2023/03/DS-2CE5AD0T-VPIT3FC_20220902.pdf" TargetMode="External"/><Relationship Id="rId29" Type="http://schemas.openxmlformats.org/officeDocument/2006/relationships/hyperlink" Target="https://hviil.co.il/wp-content/uploads/2024/11/DS-2CE16K0T-LFS_Datasheet_20240327.pdf" TargetMode="External"/><Relationship Id="rId1" Type="http://schemas.openxmlformats.org/officeDocument/2006/relationships/image" Target="../media/image129.png"/><Relationship Id="rId6" Type="http://schemas.openxmlformats.org/officeDocument/2006/relationships/hyperlink" Target="https://hviil.co.il/wp-content/uploads/2023/07/DS-2CE16D0T-LFS_Datasheet_20230529.pdf" TargetMode="External"/><Relationship Id="rId11" Type="http://schemas.openxmlformats.org/officeDocument/2006/relationships/image" Target="../media/image134.png"/><Relationship Id="rId24" Type="http://schemas.openxmlformats.org/officeDocument/2006/relationships/image" Target="../media/image140.png"/><Relationship Id="rId32" Type="http://schemas.openxmlformats.org/officeDocument/2006/relationships/image" Target="../media/image144.png"/><Relationship Id="rId37" Type="http://schemas.openxmlformats.org/officeDocument/2006/relationships/image" Target="../media/image146.png"/><Relationship Id="rId40" Type="http://schemas.openxmlformats.org/officeDocument/2006/relationships/hyperlink" Target="https://hviil.co.il/wp-content/uploads/2025/12/DS-2CE16U0T-LXTS_Datasheet_20241217.pdf" TargetMode="External"/><Relationship Id="rId45" Type="http://schemas.openxmlformats.org/officeDocument/2006/relationships/image" Target="../media/image150.png"/><Relationship Id="rId5" Type="http://schemas.openxmlformats.org/officeDocument/2006/relationships/image" Target="../media/image131.png"/><Relationship Id="rId15" Type="http://schemas.openxmlformats.org/officeDocument/2006/relationships/image" Target="../media/image136.png"/><Relationship Id="rId23" Type="http://schemas.openxmlformats.org/officeDocument/2006/relationships/hyperlink" Target="https://hviil.co.il/wp-content/uploads/2024/09/DS-2CE72KF0T-LFS_Datasheet_20231120.pdf" TargetMode="External"/><Relationship Id="rId28" Type="http://schemas.openxmlformats.org/officeDocument/2006/relationships/image" Target="../media/image142.png"/><Relationship Id="rId36" Type="http://schemas.openxmlformats.org/officeDocument/2006/relationships/hyperlink" Target="https://hviil.co.il/wp-content/uploads/2025/12/DS-2CE17K0T-LXTS_Datasheet_20250304.pdf" TargetMode="External"/><Relationship Id="rId10" Type="http://schemas.openxmlformats.org/officeDocument/2006/relationships/hyperlink" Target="https://hviil.co.il/wp-content/uploads/2024/08/DS-2CE12KF0T-LFS_Datasheet_20231120.pdf" TargetMode="External"/><Relationship Id="rId19" Type="http://schemas.openxmlformats.org/officeDocument/2006/relationships/hyperlink" Target="https://hviil.co.il/wp-content/uploads/2024/08/DS-2CE57H8T-VPITF_Datasheet_20230605.pdf" TargetMode="External"/><Relationship Id="rId31" Type="http://schemas.openxmlformats.org/officeDocument/2006/relationships/hyperlink" Target="https://hviil.co.il/wp-content/uploads/2025/10/DS-2CE12KF0T-LXTS_Datasheet_20250619.pdf" TargetMode="External"/><Relationship Id="rId44" Type="http://schemas.openxmlformats.org/officeDocument/2006/relationships/hyperlink" Target="https://hviil.co.il/wp-content/uploads/2025/12/DS-2CE78K0T-LXTS_Datasheet_20250304.pdf" TargetMode="External"/><Relationship Id="rId4" Type="http://schemas.openxmlformats.org/officeDocument/2006/relationships/hyperlink" Target="https://hviil.co.il/wp-content/uploads/2024/08/DS-2CE76D0T-EXIMF.pdf" TargetMode="External"/><Relationship Id="rId9" Type="http://schemas.openxmlformats.org/officeDocument/2006/relationships/image" Target="../media/image133.png"/><Relationship Id="rId14" Type="http://schemas.openxmlformats.org/officeDocument/2006/relationships/hyperlink" Target="https://hviil.co.il/wp-content/uploads/2023/07/DS-2CE76K0T-LMFS_Datasheet_20230529.pdf" TargetMode="External"/><Relationship Id="rId22" Type="http://schemas.openxmlformats.org/officeDocument/2006/relationships/image" Target="../media/image139.png"/><Relationship Id="rId27" Type="http://schemas.openxmlformats.org/officeDocument/2006/relationships/hyperlink" Target="https://hviil.co.il/wp-content/uploads/2024/11/DS-2CE19U1T-AIT3ZF_Datasheet_20230630.pdf" TargetMode="External"/><Relationship Id="rId30" Type="http://schemas.openxmlformats.org/officeDocument/2006/relationships/image" Target="../media/image143.png"/><Relationship Id="rId35" Type="http://schemas.openxmlformats.org/officeDocument/2006/relationships/image" Target="../media/image67.png"/><Relationship Id="rId43" Type="http://schemas.openxmlformats.org/officeDocument/2006/relationships/image" Target="../media/image149.png"/><Relationship Id="rId8" Type="http://schemas.openxmlformats.org/officeDocument/2006/relationships/hyperlink" Target="https://hviil.co.il/wp-content/uploads/2024/08/DS-2CE12DF0T-LFS_Datasheet_20231113.pdf" TargetMode="External"/><Relationship Id="rId3" Type="http://schemas.openxmlformats.org/officeDocument/2006/relationships/image" Target="../media/image130.png"/><Relationship Id="rId12" Type="http://schemas.openxmlformats.org/officeDocument/2006/relationships/hyperlink" Target="https://hviil.co.il/wp-content/uploads/2023/07/DS-2CE76D0T-LMFS.pdf" TargetMode="External"/><Relationship Id="rId17" Type="http://schemas.openxmlformats.org/officeDocument/2006/relationships/image" Target="../media/image137.png"/><Relationship Id="rId25" Type="http://schemas.openxmlformats.org/officeDocument/2006/relationships/hyperlink" Target="https://hviil.co.il/wp-content/uploads/2024/11/DS-2CE70DF3T-LMFS_Datasheet_20240626.pdf" TargetMode="External"/><Relationship Id="rId33" Type="http://schemas.openxmlformats.org/officeDocument/2006/relationships/hyperlink" Target="https://hviil.co.il/wp-content/uploads/2025/10/DS-2CE72KF0T-LXTS_Datasheet_20250604.pdf" TargetMode="External"/><Relationship Id="rId38" Type="http://schemas.openxmlformats.org/officeDocument/2006/relationships/hyperlink" Target="https://hviil.co.il/wp-content/uploads/2025/12/DS-2CE16K0T-LXTS_Datasheet_20250304.pdf" TargetMode="External"/><Relationship Id="rId46" Type="http://schemas.openxmlformats.org/officeDocument/2006/relationships/hyperlink" Target="https://hviil.co.il/wp-content/uploads/2025/12/DS-2CE78U0T-LXTS_Datasheet_20241217.pdf" TargetMode="External"/><Relationship Id="rId20" Type="http://schemas.openxmlformats.org/officeDocument/2006/relationships/image" Target="../media/image138.png"/><Relationship Id="rId41" Type="http://schemas.openxmlformats.org/officeDocument/2006/relationships/image" Target="../media/image14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4.png"/><Relationship Id="rId13" Type="http://schemas.microsoft.com/office/2007/relationships/hdphoto" Target="../media/hdphoto2.wdp"/><Relationship Id="rId3" Type="http://schemas.openxmlformats.org/officeDocument/2006/relationships/hyperlink" Target="https://hviil.co.il/wp-content/uploads/2023/02/DS-2AE5232T-AE-_V3.51_20220126.pdf" TargetMode="External"/><Relationship Id="rId7" Type="http://schemas.openxmlformats.org/officeDocument/2006/relationships/hyperlink" Target="https://hviil.co.il/wp-content/uploads/2025/12/DS-2AE7232ITG_Datasheet_20250820.pdf" TargetMode="External"/><Relationship Id="rId12" Type="http://schemas.openxmlformats.org/officeDocument/2006/relationships/image" Target="../media/image76.png"/><Relationship Id="rId2" Type="http://schemas.openxmlformats.org/officeDocument/2006/relationships/image" Target="../media/image152.png"/><Relationship Id="rId1" Type="http://schemas.openxmlformats.org/officeDocument/2006/relationships/hyperlink" Target="https://hviil.co.il/wp-content/uploads/2023/02/DS-2AE4225TI-DE_3.51_20220126.pdf" TargetMode="External"/><Relationship Id="rId6" Type="http://schemas.microsoft.com/office/2007/relationships/hdphoto" Target="../media/hdphoto9.wdp"/><Relationship Id="rId11" Type="http://schemas.microsoft.com/office/2007/relationships/hdphoto" Target="../media/hdphoto10.wdp"/><Relationship Id="rId5" Type="http://schemas.openxmlformats.org/officeDocument/2006/relationships/image" Target="../media/image128.png"/><Relationship Id="rId10" Type="http://schemas.openxmlformats.org/officeDocument/2006/relationships/image" Target="../media/image155.png"/><Relationship Id="rId4" Type="http://schemas.openxmlformats.org/officeDocument/2006/relationships/image" Target="../media/image153.png"/><Relationship Id="rId9" Type="http://schemas.openxmlformats.org/officeDocument/2006/relationships/hyperlink" Target="https://hviil.co.il/wp-content/uploads/2023/02/DS-2AE7232TI-AD_V3.51_20220126.pdf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9.png"/><Relationship Id="rId13" Type="http://schemas.openxmlformats.org/officeDocument/2006/relationships/hyperlink" Target="https://hviil.co.il/wp-content/uploads/2024/09/Datasheet-of-iDS-7232HQHI-M2_XT_V4.71.500_20240311.pdf" TargetMode="External"/><Relationship Id="rId18" Type="http://schemas.openxmlformats.org/officeDocument/2006/relationships/hyperlink" Target="https://hviil.co.il/wp-content/uploads/2025/01/iDS-7216HUHI-M2_XT_Datasheet_20241018.pdf" TargetMode="External"/><Relationship Id="rId3" Type="http://schemas.openxmlformats.org/officeDocument/2006/relationships/hyperlink" Target="https://hviil.co.il/wp-content/uploads/2024/08/Datasheet-of-iDS-7216HQHI-M1_XT_V4.71.500_20240311.pdf" TargetMode="External"/><Relationship Id="rId21" Type="http://schemas.openxmlformats.org/officeDocument/2006/relationships/image" Target="../media/image164.png"/><Relationship Id="rId7" Type="http://schemas.openxmlformats.org/officeDocument/2006/relationships/hyperlink" Target="https://hviil.co.il/wp-content/uploads/2023/07/iDS-7316HUHI-M4_S_V4.51.000_20220530-.pdf" TargetMode="External"/><Relationship Id="rId12" Type="http://schemas.openxmlformats.org/officeDocument/2006/relationships/image" Target="../media/image161.png"/><Relationship Id="rId17" Type="http://schemas.openxmlformats.org/officeDocument/2006/relationships/image" Target="../media/image163.png"/><Relationship Id="rId2" Type="http://schemas.openxmlformats.org/officeDocument/2006/relationships/image" Target="../media/image156.png"/><Relationship Id="rId16" Type="http://schemas.openxmlformats.org/officeDocument/2006/relationships/hyperlink" Target="https://hviil.co.il/wp-content/uploads/2024/10/Datasheet-of-iDS-7204HUHI-M1_XT_V4.83.100_20240808.pdf" TargetMode="External"/><Relationship Id="rId20" Type="http://schemas.openxmlformats.org/officeDocument/2006/relationships/hyperlink" Target="https://hviil.co.il/wp-content/uploads/2025/10/Datasheet-of-iDS-E04HQHI-XD_4.71.220_20231021.pdf" TargetMode="External"/><Relationship Id="rId1" Type="http://schemas.openxmlformats.org/officeDocument/2006/relationships/hyperlink" Target="https://hviil.co.il/wp-content/uploads/2024/08/Datasheet-of-iDS-7208HQHI-M1_XT_V4.75.100_20240403-1.pdf" TargetMode="External"/><Relationship Id="rId6" Type="http://schemas.openxmlformats.org/officeDocument/2006/relationships/image" Target="../media/image158.png"/><Relationship Id="rId11" Type="http://schemas.openxmlformats.org/officeDocument/2006/relationships/hyperlink" Target="https://hviil.co.il/wp-content/uploads/2023/07/iDS-7332HUHI-M4_S_V4.51.000_20220530-1.pdf" TargetMode="External"/><Relationship Id="rId24" Type="http://schemas.openxmlformats.org/officeDocument/2006/relationships/hyperlink" Target="https://hviil.co.il/wp-content/uploads/2025/07/Datasheet-of-iDS-E08HQHI-XB_4.71.220_20231023.pdf" TargetMode="External"/><Relationship Id="rId5" Type="http://schemas.openxmlformats.org/officeDocument/2006/relationships/hyperlink" Target="https://hviil.co.il/wp-content/uploads/2023/07/iDS-7316HQHI-M4_S_V4.51.000_20220530.pdf" TargetMode="External"/><Relationship Id="rId15" Type="http://schemas.openxmlformats.org/officeDocument/2006/relationships/hyperlink" Target="https://hviil.co.il/wp-content/uploads/2024/10/Datasheet-of-iDS-7204HQHI-M1_XT_V4.75.100_20240403.pdf" TargetMode="External"/><Relationship Id="rId23" Type="http://schemas.openxmlformats.org/officeDocument/2006/relationships/image" Target="../media/image67.png"/><Relationship Id="rId10" Type="http://schemas.openxmlformats.org/officeDocument/2006/relationships/image" Target="../media/image160.png"/><Relationship Id="rId19" Type="http://schemas.openxmlformats.org/officeDocument/2006/relationships/hyperlink" Target="https://hviil.co.il/wp-content/uploads/2025/03/iDS-7208HUHI-M1_X_Datasheet_20241018.pdf" TargetMode="External"/><Relationship Id="rId4" Type="http://schemas.openxmlformats.org/officeDocument/2006/relationships/image" Target="../media/image157.png"/><Relationship Id="rId9" Type="http://schemas.openxmlformats.org/officeDocument/2006/relationships/hyperlink" Target="https://hviil.co.il/wp-content/uploads/2023/07/iDS-7332HQHI-M4_S_V4.51.000_20220530-.pdf" TargetMode="External"/><Relationship Id="rId14" Type="http://schemas.openxmlformats.org/officeDocument/2006/relationships/image" Target="../media/image162.jpeg"/><Relationship Id="rId22" Type="http://schemas.microsoft.com/office/2007/relationships/hdphoto" Target="../media/hdphoto11.wdp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hyperlink" Target="https://hviil.co.il/wp-content/uploads/2023/11/DS-2TD2367-100PY.pdf" TargetMode="External"/><Relationship Id="rId18" Type="http://schemas.openxmlformats.org/officeDocument/2006/relationships/image" Target="../media/image173.png"/><Relationship Id="rId26" Type="http://schemas.openxmlformats.org/officeDocument/2006/relationships/image" Target="../media/image177.png"/><Relationship Id="rId39" Type="http://schemas.openxmlformats.org/officeDocument/2006/relationships/image" Target="../media/image183.png"/><Relationship Id="rId21" Type="http://schemas.openxmlformats.org/officeDocument/2006/relationships/hyperlink" Target="https://hviil.co.il/wp-content/uploads/2023/11/DS-2TD6267-50H4LW.pdf" TargetMode="External"/><Relationship Id="rId34" Type="http://schemas.openxmlformats.org/officeDocument/2006/relationships/image" Target="../media/image181.png"/><Relationship Id="rId42" Type="http://schemas.openxmlformats.org/officeDocument/2006/relationships/hyperlink" Target="https://hviil.co.il/wp-content/uploads/2025/07/DS-2TD2167-25_PY_Datasheet_V5.5.64_en-US_20230531.pdf" TargetMode="External"/><Relationship Id="rId7" Type="http://schemas.openxmlformats.org/officeDocument/2006/relationships/hyperlink" Target="https://www.hikvision.com/content/dam/hikvision/products/S000000001/S000000313/S000000314/S000005350/OFR007590/M000058814/Data_Sheet/DS-2TD2628T-7_QA_Datasheet_en-US_20231017.pdf" TargetMode="External"/><Relationship Id="rId2" Type="http://schemas.openxmlformats.org/officeDocument/2006/relationships/image" Target="../media/image165.png"/><Relationship Id="rId16" Type="http://schemas.openxmlformats.org/officeDocument/2006/relationships/image" Target="../media/image172.png"/><Relationship Id="rId20" Type="http://schemas.openxmlformats.org/officeDocument/2006/relationships/image" Target="../media/image174.png"/><Relationship Id="rId29" Type="http://schemas.openxmlformats.org/officeDocument/2006/relationships/hyperlink" Target="https://hviil.co.il/wp-content/uploads/2025/08/DS-2TD8167-230ZG2FL_W_en-US_20240321.pdf" TargetMode="External"/><Relationship Id="rId41" Type="http://schemas.openxmlformats.org/officeDocument/2006/relationships/image" Target="../media/image184.png"/><Relationship Id="rId1" Type="http://schemas.openxmlformats.org/officeDocument/2006/relationships/hyperlink" Target="https://hviil.co.il/wp-content/uploads/2023/07/DS-2TD1217-3_QA_Datasheet_V5.5.64_en-US_20230621.pdf" TargetMode="External"/><Relationship Id="rId6" Type="http://schemas.openxmlformats.org/officeDocument/2006/relationships/image" Target="../media/image167.png"/><Relationship Id="rId11" Type="http://schemas.openxmlformats.org/officeDocument/2006/relationships/hyperlink" Target="https://hviil.co.il/wp-content/uploads/2023/11/DS-2TD2367-50PY.pdf" TargetMode="External"/><Relationship Id="rId24" Type="http://schemas.openxmlformats.org/officeDocument/2006/relationships/image" Target="../media/image176.png"/><Relationship Id="rId32" Type="http://schemas.openxmlformats.org/officeDocument/2006/relationships/image" Target="../media/image180.png"/><Relationship Id="rId37" Type="http://schemas.openxmlformats.org/officeDocument/2006/relationships/hyperlink" Target="https://hviil.co.il/wp-content/uploads/2024/08/HM-TS03-35XF_W-OH35_5.4.26_20210101.pdf" TargetMode="External"/><Relationship Id="rId40" Type="http://schemas.openxmlformats.org/officeDocument/2006/relationships/hyperlink" Target="https://hviil.co.il/wp-content/uploads/2025/07/DS-2TD2167-15_PY_Datasheet_V5.5.64_en-US_20230531.pdf" TargetMode="External"/><Relationship Id="rId5" Type="http://schemas.openxmlformats.org/officeDocument/2006/relationships/hyperlink" Target="https://hviil.co.il/wp-content/uploads/2023/07/DS-2TD2628-7_QA_Datasheet_V5.5.64_en-US_20230531-1.pdf" TargetMode="External"/><Relationship Id="rId15" Type="http://schemas.openxmlformats.org/officeDocument/2006/relationships/hyperlink" Target="https://hviil.co.il/wp-content/uploads/2024/08/DS-2TD4228-10_S2_Datasheet_V5.5.101_en-US_20230708.pdf" TargetMode="External"/><Relationship Id="rId23" Type="http://schemas.openxmlformats.org/officeDocument/2006/relationships/hyperlink" Target="https://hviil.co.il/wp-content/uploads/2023/11/DS-2TD6267-75C4LWY.pdf" TargetMode="External"/><Relationship Id="rId28" Type="http://schemas.openxmlformats.org/officeDocument/2006/relationships/image" Target="../media/image178.png"/><Relationship Id="rId36" Type="http://schemas.openxmlformats.org/officeDocument/2006/relationships/image" Target="../media/image182.png"/><Relationship Id="rId10" Type="http://schemas.openxmlformats.org/officeDocument/2006/relationships/image" Target="../media/image169.png"/><Relationship Id="rId19" Type="http://schemas.openxmlformats.org/officeDocument/2006/relationships/hyperlink" Target="https://hviil.co.il/wp-content/uploads/2023/11/DS-2TD4167-50WY-PS.pdf" TargetMode="External"/><Relationship Id="rId31" Type="http://schemas.openxmlformats.org/officeDocument/2006/relationships/hyperlink" Target="https://hviil.co.il/wp-content/uploads/2024/08/DS-2TD95C8-190ZK2FL_W_V5.5.49_20221123.pdf" TargetMode="External"/><Relationship Id="rId4" Type="http://schemas.openxmlformats.org/officeDocument/2006/relationships/image" Target="../media/image166.png"/><Relationship Id="rId9" Type="http://schemas.openxmlformats.org/officeDocument/2006/relationships/hyperlink" Target="https://hviil.co.il/wp-content/uploads/2023/07/DS-2TD2628-10_QA_Datasheet_V5.5.64_en-US_20230531.pdf" TargetMode="External"/><Relationship Id="rId14" Type="http://schemas.openxmlformats.org/officeDocument/2006/relationships/image" Target="../media/image171.png"/><Relationship Id="rId22" Type="http://schemas.openxmlformats.org/officeDocument/2006/relationships/image" Target="../media/image175.png"/><Relationship Id="rId27" Type="http://schemas.openxmlformats.org/officeDocument/2006/relationships/hyperlink" Target="https://hviil.co.il/wp-content/uploads/2023/11/DS-2TD8167-150ZC4FW.pdf" TargetMode="External"/><Relationship Id="rId30" Type="http://schemas.openxmlformats.org/officeDocument/2006/relationships/image" Target="../media/image179.png"/><Relationship Id="rId35" Type="http://schemas.openxmlformats.org/officeDocument/2006/relationships/hyperlink" Target="https://hviil.co.il/wp-content/uploads/2024/08/HM-TS06-35XF_W-OQ35_5.4.26_20210101.pdf" TargetMode="External"/><Relationship Id="rId43" Type="http://schemas.openxmlformats.org/officeDocument/2006/relationships/hyperlink" Target="https://hviil.co.il/wp-content/uploads/2025/07/DS-2TD2167-35_PY_Datasheet_V5.5.64_en-US_20230531.pdf" TargetMode="External"/><Relationship Id="rId8" Type="http://schemas.openxmlformats.org/officeDocument/2006/relationships/image" Target="../media/image168.png"/><Relationship Id="rId3" Type="http://schemas.openxmlformats.org/officeDocument/2006/relationships/hyperlink" Target="https://hviil.co.il/wp-content/uploads/2023/07/DS-2TD2628-3_QA_Datasheet_V5.5.64_en-US_20230531.pdf" TargetMode="External"/><Relationship Id="rId12" Type="http://schemas.openxmlformats.org/officeDocument/2006/relationships/image" Target="../media/image170.png"/><Relationship Id="rId17" Type="http://schemas.openxmlformats.org/officeDocument/2006/relationships/hyperlink" Target="https://hviil.co.il/wp-content/uploads/2023/11/DS-2TD4167-25WY.pdf" TargetMode="External"/><Relationship Id="rId25" Type="http://schemas.openxmlformats.org/officeDocument/2006/relationships/hyperlink" Target="https://hviil.co.il/wp-content/uploads/2024/08/DS-2TD6267-100C4L_W-_5.5.79_en-US_20231208.pdf" TargetMode="External"/><Relationship Id="rId33" Type="http://schemas.openxmlformats.org/officeDocument/2006/relationships/hyperlink" Target="https://hviil.co.il/wp-content/uploads/2023/11/DS-2TD95C8-300ZK2FLW.pdf" TargetMode="External"/><Relationship Id="rId38" Type="http://schemas.openxmlformats.org/officeDocument/2006/relationships/hyperlink" Target="https://hviil.co.il/wp-content/uploads/2025/08/HM-TS56-50QG_Datasheet_V5.5.46_en-US_20221103-003.pdf" TargetMode="External"/></Relationships>
</file>

<file path=xl/drawings/_rels/drawing8.xml.rels><?xml version="1.0" encoding="UTF-8" standalone="yes"?>
<Relationships xmlns="http://schemas.openxmlformats.org/package/2006/relationships"><Relationship Id="rId26" Type="http://schemas.openxmlformats.org/officeDocument/2006/relationships/hyperlink" Target="https://hviil.co.il/wp-content/uploads/2024/08/DS-KH7300EY-WTE2_Datasheet_20240229.pdf" TargetMode="External"/><Relationship Id="rId21" Type="http://schemas.openxmlformats.org/officeDocument/2006/relationships/image" Target="../media/image196.png"/><Relationship Id="rId42" Type="http://schemas.openxmlformats.org/officeDocument/2006/relationships/hyperlink" Target="https://hviil.co.il/wp-content/uploads/2023/03/DS-KD-DIS.pdf" TargetMode="External"/><Relationship Id="rId47" Type="http://schemas.openxmlformats.org/officeDocument/2006/relationships/image" Target="../media/image208.png"/><Relationship Id="rId63" Type="http://schemas.openxmlformats.org/officeDocument/2006/relationships/hyperlink" Target="https://hviil.co.il/wp-content/uploads/2024/08/DS-KABV8113-RS_Flush-Mounting-Protective-Shield_Datasheet_20230719.pdf" TargetMode="External"/><Relationship Id="rId68" Type="http://schemas.openxmlformats.org/officeDocument/2006/relationships/image" Target="../media/image219.png"/><Relationship Id="rId84" Type="http://schemas.openxmlformats.org/officeDocument/2006/relationships/image" Target="../media/image227.png"/><Relationship Id="rId89" Type="http://schemas.openxmlformats.org/officeDocument/2006/relationships/hyperlink" Target="https://hviil.co.il/wp-content/uploads/2023/07/DS-KD9633-WBE6.pdf" TargetMode="External"/><Relationship Id="rId16" Type="http://schemas.openxmlformats.org/officeDocument/2006/relationships/hyperlink" Target="https://hviil.co.il/wp-content/uploads/2023/07/DS-KV9503-WBE1_Video-Intercom-Face-Recognition-Door_Datasheet_V1.0.pdf" TargetMode="External"/><Relationship Id="rId11" Type="http://schemas.openxmlformats.org/officeDocument/2006/relationships/image" Target="../media/image190.png"/><Relationship Id="rId32" Type="http://schemas.openxmlformats.org/officeDocument/2006/relationships/hyperlink" Target="https://hviil.co.il/wp-content/uploads/2024/08/DS-KAD7060EY-2-wire-HD-Distributor_Datasheet_20231202.pdf" TargetMode="External"/><Relationship Id="rId37" Type="http://schemas.openxmlformats.org/officeDocument/2006/relationships/image" Target="../media/image203.png"/><Relationship Id="rId53" Type="http://schemas.openxmlformats.org/officeDocument/2006/relationships/hyperlink" Target="https://hviil.co.il/wp-content/uploads/2024/08/DS-KH6000-E1-Network-Indoor-Station_Datasheet_20240424.pdf" TargetMode="External"/><Relationship Id="rId58" Type="http://schemas.openxmlformats.org/officeDocument/2006/relationships/image" Target="../media/image214.png"/><Relationship Id="rId74" Type="http://schemas.openxmlformats.org/officeDocument/2006/relationships/image" Target="../media/image222.png"/><Relationship Id="rId79" Type="http://schemas.openxmlformats.org/officeDocument/2006/relationships/hyperlink" Target="https://hviil.co.il/wp-content/uploads/2023/03/DS-KD-ACF2&#12304;Plastic&#12305;.pdf" TargetMode="External"/><Relationship Id="rId102" Type="http://schemas.microsoft.com/office/2007/relationships/hdphoto" Target="../media/hdphoto2.wdp"/><Relationship Id="rId5" Type="http://schemas.openxmlformats.org/officeDocument/2006/relationships/image" Target="../media/image187.png"/><Relationship Id="rId90" Type="http://schemas.openxmlformats.org/officeDocument/2006/relationships/image" Target="../media/image230.png"/><Relationship Id="rId95" Type="http://schemas.microsoft.com/office/2007/relationships/hdphoto" Target="../media/hdphoto12.wdp"/><Relationship Id="rId22" Type="http://schemas.openxmlformats.org/officeDocument/2006/relationships/hyperlink" Target="https://hviil.co.il/wp-content/uploads/2024/08/DS-KH7300EY-TE2_White_Datasheet_20240229.pdf" TargetMode="External"/><Relationship Id="rId27" Type="http://schemas.openxmlformats.org/officeDocument/2006/relationships/hyperlink" Target="https://hviil.co.il/wp-content/uploads/2024/08/DS-KH7300EY-WTE2_White_Datasheet_20240229.pdf" TargetMode="External"/><Relationship Id="rId43" Type="http://schemas.openxmlformats.org/officeDocument/2006/relationships/image" Target="../media/image206.png"/><Relationship Id="rId48" Type="http://schemas.openxmlformats.org/officeDocument/2006/relationships/hyperlink" Target="https://hviil.co.il/wp-content/uploads/2023/03/DS-KD-M_E.pdf" TargetMode="External"/><Relationship Id="rId64" Type="http://schemas.openxmlformats.org/officeDocument/2006/relationships/image" Target="../media/image217.png"/><Relationship Id="rId69" Type="http://schemas.openxmlformats.org/officeDocument/2006/relationships/hyperlink" Target="https://hviil.co.il/wp-content/uploads/2023/03/DS-KD-ACW3.pdf" TargetMode="External"/><Relationship Id="rId80" Type="http://schemas.openxmlformats.org/officeDocument/2006/relationships/image" Target="../media/image225.png"/><Relationship Id="rId85" Type="http://schemas.openxmlformats.org/officeDocument/2006/relationships/hyperlink" Target="https://hviil.co.il/wp-content/uploads/2024/09/DS-KH9510-WTE1B_Datasheet_20240810.pdf" TargetMode="External"/><Relationship Id="rId12" Type="http://schemas.openxmlformats.org/officeDocument/2006/relationships/hyperlink" Target="https://hviil.co.il/wp-content/uploads/2023/07/DS-KV8213-WME1C_Video-Intercom-Villa-Door-Station_Datasheet_V1.0.pdf" TargetMode="External"/><Relationship Id="rId17" Type="http://schemas.openxmlformats.org/officeDocument/2006/relationships/image" Target="../media/image193.png"/><Relationship Id="rId33" Type="http://schemas.openxmlformats.org/officeDocument/2006/relationships/image" Target="../media/image201.png"/><Relationship Id="rId38" Type="http://schemas.openxmlformats.org/officeDocument/2006/relationships/hyperlink" Target="https://hviil.co.il/wp-content/uploads/2023/07/DS-KD-TDE_Modular-Door-Station_Datasheet_20220815.pdf" TargetMode="External"/><Relationship Id="rId59" Type="http://schemas.openxmlformats.org/officeDocument/2006/relationships/hyperlink" Target="https://hviil.co.il/wp-content/uploads/2023/03/DS-KH6320-WTE1.pdf" TargetMode="External"/><Relationship Id="rId103" Type="http://schemas.openxmlformats.org/officeDocument/2006/relationships/hyperlink" Target="https://hviil.co.il/wp-content/uploads/2025/12/DS-KIS706EY_Datasheet_20251215.pdf" TargetMode="External"/><Relationship Id="rId20" Type="http://schemas.openxmlformats.org/officeDocument/2006/relationships/hyperlink" Target="https://hviil.co.il/wp-content/uploads/2023/03/DS-KD8003-IME1.pdf" TargetMode="External"/><Relationship Id="rId41" Type="http://schemas.openxmlformats.org/officeDocument/2006/relationships/image" Target="../media/image205.png"/><Relationship Id="rId54" Type="http://schemas.openxmlformats.org/officeDocument/2006/relationships/image" Target="../media/image212.png"/><Relationship Id="rId62" Type="http://schemas.openxmlformats.org/officeDocument/2006/relationships/image" Target="../media/image216.png"/><Relationship Id="rId70" Type="http://schemas.openxmlformats.org/officeDocument/2006/relationships/image" Target="../media/image220.png"/><Relationship Id="rId75" Type="http://schemas.openxmlformats.org/officeDocument/2006/relationships/hyperlink" Target="https://hviil.co.il/wp-content/uploads/2023/03/DS-KABD8003-RS3_Protective-Shield_Datasheet_V1.0.0_20190917.pdf" TargetMode="External"/><Relationship Id="rId83" Type="http://schemas.openxmlformats.org/officeDocument/2006/relationships/hyperlink" Target="https://hviil.co.il/wp-content/uploads/2023/03/DS-KD-ACF3&#12304;Plastic&#12305;.pdf" TargetMode="External"/><Relationship Id="rId88" Type="http://schemas.openxmlformats.org/officeDocument/2006/relationships/image" Target="../media/image229.png"/><Relationship Id="rId91" Type="http://schemas.openxmlformats.org/officeDocument/2006/relationships/hyperlink" Target="https://hviil.co.il/wp-content/uploads/2024/12/DS-KD-K12-Nametag-module_Datasheet_20240424.pdf" TargetMode="External"/><Relationship Id="rId96" Type="http://schemas.openxmlformats.org/officeDocument/2006/relationships/hyperlink" Target="https://hviil.co.il/wp-content/uploads/2024/12/DS-KIS704EY-ACW2AluminumEU.pdf" TargetMode="External"/><Relationship Id="rId1" Type="http://schemas.openxmlformats.org/officeDocument/2006/relationships/image" Target="../media/image185.jpeg"/><Relationship Id="rId6" Type="http://schemas.openxmlformats.org/officeDocument/2006/relationships/hyperlink" Target="https://hviil.co.il/wp-content/uploads/2023/03/DS-KABH6320-T.pdf" TargetMode="External"/><Relationship Id="rId15" Type="http://schemas.openxmlformats.org/officeDocument/2006/relationships/image" Target="../media/image192.png"/><Relationship Id="rId23" Type="http://schemas.openxmlformats.org/officeDocument/2006/relationships/image" Target="../media/image197.png"/><Relationship Id="rId28" Type="http://schemas.openxmlformats.org/officeDocument/2006/relationships/hyperlink" Target="https://hviil.co.il/wp-content/uploads/2024/08/DS-KD7003EY-IME2_Aluminum_2-wire-HD-Door-Station_Datasheet_20240305-1.pdf" TargetMode="External"/><Relationship Id="rId36" Type="http://schemas.openxmlformats.org/officeDocument/2006/relationships/hyperlink" Target="https://hviil.co.il/wp-content/uploads/2023/03/DS-KD-TDM_Modular-Door-Station_Datasheet_20220815.pdf" TargetMode="External"/><Relationship Id="rId49" Type="http://schemas.openxmlformats.org/officeDocument/2006/relationships/image" Target="../media/image209.png"/><Relationship Id="rId57" Type="http://schemas.openxmlformats.org/officeDocument/2006/relationships/hyperlink" Target="https://hviil.co.il/wp-content/uploads/2023/03/DS-KH6320-TE1.pdf" TargetMode="External"/><Relationship Id="rId106" Type="http://schemas.openxmlformats.org/officeDocument/2006/relationships/image" Target="../media/image237.png"/><Relationship Id="rId10" Type="http://schemas.openxmlformats.org/officeDocument/2006/relationships/hyperlink" Target="https://hviil.co.il/wp-content/uploads/2023/07/DS-KV8113-WME1C_Video-Intercom-Villa-Door-Station_Datasheet_V1.0.pdf" TargetMode="External"/><Relationship Id="rId31" Type="http://schemas.openxmlformats.org/officeDocument/2006/relationships/image" Target="../media/image200.png"/><Relationship Id="rId44" Type="http://schemas.openxmlformats.org/officeDocument/2006/relationships/hyperlink" Target="https://hviil.co.il/wp-content/uploads/2023/03/DS-KD-KK.pdf" TargetMode="External"/><Relationship Id="rId52" Type="http://schemas.openxmlformats.org/officeDocument/2006/relationships/image" Target="../media/image211.png"/><Relationship Id="rId60" Type="http://schemas.openxmlformats.org/officeDocument/2006/relationships/image" Target="../media/image215.png"/><Relationship Id="rId65" Type="http://schemas.openxmlformats.org/officeDocument/2006/relationships/hyperlink" Target="https://hviil.co.il/wp-content/uploads/2023/03/DS-KD-ACW1.pdf" TargetMode="External"/><Relationship Id="rId73" Type="http://schemas.openxmlformats.org/officeDocument/2006/relationships/hyperlink" Target="https://hviil.co.il/wp-content/uploads/2023/03/DS-KABD8003-RS2_Protective-Shield_Datasheet_V1.0.0_20190917.pdf" TargetMode="External"/><Relationship Id="rId78" Type="http://schemas.openxmlformats.org/officeDocument/2006/relationships/image" Target="../media/image224.png"/><Relationship Id="rId81" Type="http://schemas.openxmlformats.org/officeDocument/2006/relationships/hyperlink" Target="https://hviil.co.il/wp-content/uploads/2023/07/DS-KD-ACF2S_Datasheet_V1.0.0_20200511.pdf" TargetMode="External"/><Relationship Id="rId86" Type="http://schemas.openxmlformats.org/officeDocument/2006/relationships/image" Target="../media/image228.png"/><Relationship Id="rId94" Type="http://schemas.openxmlformats.org/officeDocument/2006/relationships/image" Target="../media/image232.png"/><Relationship Id="rId99" Type="http://schemas.openxmlformats.org/officeDocument/2006/relationships/image" Target="../media/image234.jpeg"/><Relationship Id="rId101" Type="http://schemas.openxmlformats.org/officeDocument/2006/relationships/image" Target="../media/image76.png"/><Relationship Id="rId4" Type="http://schemas.openxmlformats.org/officeDocument/2006/relationships/hyperlink" Target="https://hviil.co.il/wp-content/uploads/2023/03/DS-KM9503_Video-Intercom-Main-Station_Datasheet_V1.0_20201116.pdf" TargetMode="External"/><Relationship Id="rId9" Type="http://schemas.openxmlformats.org/officeDocument/2006/relationships/image" Target="../media/image189.png"/><Relationship Id="rId13" Type="http://schemas.openxmlformats.org/officeDocument/2006/relationships/image" Target="../media/image191.png"/><Relationship Id="rId18" Type="http://schemas.openxmlformats.org/officeDocument/2006/relationships/image" Target="../media/image194.png"/><Relationship Id="rId39" Type="http://schemas.openxmlformats.org/officeDocument/2006/relationships/image" Target="../media/image204.png"/><Relationship Id="rId34" Type="http://schemas.openxmlformats.org/officeDocument/2006/relationships/hyperlink" Target="https://hviil.co.il/wp-content/uploads/2024/08/DS-KAW150-4N-Power-Supply_Datasheet_20240311.pdf" TargetMode="External"/><Relationship Id="rId50" Type="http://schemas.openxmlformats.org/officeDocument/2006/relationships/image" Target="../media/image210.png"/><Relationship Id="rId55" Type="http://schemas.openxmlformats.org/officeDocument/2006/relationships/hyperlink" Target="https://hviil.co.il/wp-content/uploads/2024/08/DS-KH7000EY-E2_Datasheet_20240711.pdf" TargetMode="External"/><Relationship Id="rId76" Type="http://schemas.openxmlformats.org/officeDocument/2006/relationships/image" Target="../media/image223.png"/><Relationship Id="rId97" Type="http://schemas.openxmlformats.org/officeDocument/2006/relationships/image" Target="../media/image233.png"/><Relationship Id="rId104" Type="http://schemas.openxmlformats.org/officeDocument/2006/relationships/image" Target="../media/image235.png"/><Relationship Id="rId7" Type="http://schemas.openxmlformats.org/officeDocument/2006/relationships/image" Target="../media/image188.png"/><Relationship Id="rId71" Type="http://schemas.openxmlformats.org/officeDocument/2006/relationships/hyperlink" Target="https://hviil.co.il/wp-content/uploads/2023/03/DS-KABD8003-RS1_Protective-Shield_Datasheet_V1.0.0_20190917.pdf" TargetMode="External"/><Relationship Id="rId92" Type="http://schemas.openxmlformats.org/officeDocument/2006/relationships/image" Target="../media/image231.png"/><Relationship Id="rId2" Type="http://schemas.openxmlformats.org/officeDocument/2006/relationships/hyperlink" Target="https://hviil.co.il/wp-content/uploads/2023/03/DS-K7M102-M-RFID-Card-Datasheet_V1.0__20180802.pdf" TargetMode="External"/><Relationship Id="rId29" Type="http://schemas.openxmlformats.org/officeDocument/2006/relationships/image" Target="../media/image199.png"/><Relationship Id="rId24" Type="http://schemas.openxmlformats.org/officeDocument/2006/relationships/hyperlink" Target="https://hviil.co.il/wp-content/uploads/2024/08/DS-KH7300EY-TE2-2-wire-HD-Indoor-Station_Datasheet_20240408.pdf" TargetMode="External"/><Relationship Id="rId40" Type="http://schemas.openxmlformats.org/officeDocument/2006/relationships/hyperlink" Target="https://hviil.co.il/wp-content/uploads/2023/03/DS-KD-KP.pdf" TargetMode="External"/><Relationship Id="rId45" Type="http://schemas.openxmlformats.org/officeDocument/2006/relationships/image" Target="../media/image207.png"/><Relationship Id="rId66" Type="http://schemas.openxmlformats.org/officeDocument/2006/relationships/image" Target="../media/image218.png"/><Relationship Id="rId87" Type="http://schemas.openxmlformats.org/officeDocument/2006/relationships/hyperlink" Target="https://hviil.co.il/wp-content/uploads/2024/12/DS-KD9403-E6_Video-Intercom-Face-Recognition-Door-Station_Datasheet_20240305.pdf" TargetMode="External"/><Relationship Id="rId61" Type="http://schemas.openxmlformats.org/officeDocument/2006/relationships/hyperlink" Target="https://hviil.co.il/wp-content/uploads/2023/03/DS-KABV6113-RS_Protective-Shield_Datasheet_V1.0.0_20191101.pdf" TargetMode="External"/><Relationship Id="rId82" Type="http://schemas.openxmlformats.org/officeDocument/2006/relationships/image" Target="../media/image226.png"/><Relationship Id="rId19" Type="http://schemas.openxmlformats.org/officeDocument/2006/relationships/image" Target="../media/image195.png"/><Relationship Id="rId14" Type="http://schemas.openxmlformats.org/officeDocument/2006/relationships/hyperlink" Target="https://hviil.co.il/wp-content/uploads/2023/07/DS-KV8413-WME1C_Video-Intercom-Villa-Door-Station_Datasheet_V1.0.pdf" TargetMode="External"/><Relationship Id="rId30" Type="http://schemas.openxmlformats.org/officeDocument/2006/relationships/hyperlink" Target="https://hviil.co.il/wp-content/uploads/2024/08/DS-KAD7061EY-2-wire-HD-Distributor_Datasheet_20240425-1.pdf" TargetMode="External"/><Relationship Id="rId35" Type="http://schemas.openxmlformats.org/officeDocument/2006/relationships/image" Target="../media/image202.png"/><Relationship Id="rId56" Type="http://schemas.openxmlformats.org/officeDocument/2006/relationships/image" Target="../media/image213.png"/><Relationship Id="rId77" Type="http://schemas.openxmlformats.org/officeDocument/2006/relationships/hyperlink" Target="https://hviil.co.il/wp-content/uploads/2023/03/DS-KD-ACF1&#12304;Plastic&#12305;.pdf" TargetMode="External"/><Relationship Id="rId100" Type="http://schemas.openxmlformats.org/officeDocument/2006/relationships/image" Target="../media/image67.png"/><Relationship Id="rId105" Type="http://schemas.openxmlformats.org/officeDocument/2006/relationships/image" Target="../media/image236.png"/><Relationship Id="rId8" Type="http://schemas.openxmlformats.org/officeDocument/2006/relationships/hyperlink" Target="https://hviil.co.il/wp-content/uploads/2023/03/DS-KV6113-WPE1C-Video-Intercom-Villa-Door-Station_Dataheet_V1.0_20220621.pdf" TargetMode="External"/><Relationship Id="rId51" Type="http://schemas.openxmlformats.org/officeDocument/2006/relationships/hyperlink" Target="https://hviil.co.il/wp-content/uploads/2023/03/DS-KD-BK.pdf" TargetMode="External"/><Relationship Id="rId72" Type="http://schemas.openxmlformats.org/officeDocument/2006/relationships/image" Target="../media/image221.png"/><Relationship Id="rId93" Type="http://schemas.openxmlformats.org/officeDocument/2006/relationships/hyperlink" Target="https://hviil.co.il/wp-content/uploads/2025/03/DS-KD-MFB-Fingerprint-and-Card-Reader-Sub-Module_Datasheet_20240424.pdf" TargetMode="External"/><Relationship Id="rId98" Type="http://schemas.openxmlformats.org/officeDocument/2006/relationships/hyperlink" Target="https://hviil.co.il/wp-content/uploads/2025/07/DS-KH8381-WTE1_Datasheet_20250403.pdf" TargetMode="External"/><Relationship Id="rId3" Type="http://schemas.openxmlformats.org/officeDocument/2006/relationships/image" Target="../media/image186.png"/><Relationship Id="rId25" Type="http://schemas.openxmlformats.org/officeDocument/2006/relationships/image" Target="../media/image198.png"/><Relationship Id="rId46" Type="http://schemas.openxmlformats.org/officeDocument/2006/relationships/hyperlink" Target="https://hviil.co.il/wp-content/uploads/2023/03/DS-KD-IN.pdf" TargetMode="External"/><Relationship Id="rId67" Type="http://schemas.openxmlformats.org/officeDocument/2006/relationships/hyperlink" Target="https://hviil.co.il/wp-content/uploads/2023/03/DS-KD-ACW2.pdf" TargetMode="External"/></Relationships>
</file>

<file path=xl/drawings/_rels/drawing9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45.png"/><Relationship Id="rId18" Type="http://schemas.openxmlformats.org/officeDocument/2006/relationships/image" Target="../media/image248.png"/><Relationship Id="rId26" Type="http://schemas.openxmlformats.org/officeDocument/2006/relationships/image" Target="../media/image253.png"/><Relationship Id="rId39" Type="http://schemas.openxmlformats.org/officeDocument/2006/relationships/image" Target="../media/image261.png"/><Relationship Id="rId21" Type="http://schemas.openxmlformats.org/officeDocument/2006/relationships/hyperlink" Target="https://hviil.co.il/wp-content/uploads/2023/03/DS-K1102A-Series-Card-Reader_Datasheet_V1.0_20210607.pdf" TargetMode="External"/><Relationship Id="rId34" Type="http://schemas.openxmlformats.org/officeDocument/2006/relationships/hyperlink" Target="https://hviil.co.il/wp-content/uploads/2023/03/DS-K1F100-D8E_Card-Enrollment-Station_20160501.pdf" TargetMode="External"/><Relationship Id="rId42" Type="http://schemas.openxmlformats.org/officeDocument/2006/relationships/image" Target="../media/image263.jpeg"/><Relationship Id="rId47" Type="http://schemas.openxmlformats.org/officeDocument/2006/relationships/image" Target="../media/image266.jpeg"/><Relationship Id="rId50" Type="http://schemas.openxmlformats.org/officeDocument/2006/relationships/hyperlink" Target="https://hviil.co.il/wp-content/uploads/2024/08/DS-K1T673DX_Datasheet_20240625.pdf" TargetMode="External"/><Relationship Id="rId55" Type="http://schemas.openxmlformats.org/officeDocument/2006/relationships/hyperlink" Target="https://hviil.co.il/wp-content/uploads/2025/09/DS-K2M002X_Datasheet_20231017.pdf" TargetMode="External"/><Relationship Id="rId63" Type="http://schemas.openxmlformats.org/officeDocument/2006/relationships/hyperlink" Target="https://hviil.co.il/wp-content/uploads/2025/09/DS-KAS809MX_Datasheet_20250423.pdf" TargetMode="External"/><Relationship Id="rId7" Type="http://schemas.openxmlformats.org/officeDocument/2006/relationships/hyperlink" Target="https://hviil.co.il/wp-content/uploads/2023/03/DS-K1801_Series_Card_Reader_V2.0_20170622.pdf" TargetMode="External"/><Relationship Id="rId2" Type="http://schemas.openxmlformats.org/officeDocument/2006/relationships/image" Target="../media/image238.png"/><Relationship Id="rId16" Type="http://schemas.openxmlformats.org/officeDocument/2006/relationships/image" Target="../media/image247.png"/><Relationship Id="rId29" Type="http://schemas.openxmlformats.org/officeDocument/2006/relationships/image" Target="../media/image255.png"/><Relationship Id="rId11" Type="http://schemas.openxmlformats.org/officeDocument/2006/relationships/image" Target="../media/image243.png"/><Relationship Id="rId24" Type="http://schemas.openxmlformats.org/officeDocument/2006/relationships/image" Target="../media/image252.png"/><Relationship Id="rId32" Type="http://schemas.openxmlformats.org/officeDocument/2006/relationships/hyperlink" Target="https://hviil.co.il/wp-content/uploads/2023/03/DS-K1F820-F-Fingerprint-Recorder-V1.0_20171031.pdf" TargetMode="External"/><Relationship Id="rId37" Type="http://schemas.openxmlformats.org/officeDocument/2006/relationships/image" Target="../media/image260.png"/><Relationship Id="rId40" Type="http://schemas.openxmlformats.org/officeDocument/2006/relationships/image" Target="../media/image262.png"/><Relationship Id="rId45" Type="http://schemas.openxmlformats.org/officeDocument/2006/relationships/image" Target="../media/image265.jpeg"/><Relationship Id="rId53" Type="http://schemas.openxmlformats.org/officeDocument/2006/relationships/hyperlink" Target="https://hviil.co.il/wp-content/uploads/2025/09/DS-K2708X_Datasheet_20231017.pdf" TargetMode="External"/><Relationship Id="rId58" Type="http://schemas.openxmlformats.org/officeDocument/2006/relationships/hyperlink" Target="https://hviil.co.il/wp-content/uploads/2025/09/DS-K1T809EX_Datasheet_20240808.pdf" TargetMode="External"/><Relationship Id="rId5" Type="http://schemas.openxmlformats.org/officeDocument/2006/relationships/hyperlink" Target="https://hviil.co.il/wp-content/uploads/2023/03/DS-K1201AEF-Fingerprint-and-Card-Reader_Datasheet_V1.0_20230220.pdf" TargetMode="External"/><Relationship Id="rId61" Type="http://schemas.openxmlformats.org/officeDocument/2006/relationships/hyperlink" Target="https://hviil.co.il/wp-content/uploads/2025/09/DS-KAS809EX_Datasheet_20250423.pdf" TargetMode="External"/><Relationship Id="rId19" Type="http://schemas.openxmlformats.org/officeDocument/2006/relationships/hyperlink" Target="https://hviil.co.il/wp-content/uploads/2023/03/DS-K1102_Series_Card_Reader_V2.0_201706222.pdf" TargetMode="External"/><Relationship Id="rId14" Type="http://schemas.openxmlformats.org/officeDocument/2006/relationships/image" Target="../media/image246.png"/><Relationship Id="rId22" Type="http://schemas.openxmlformats.org/officeDocument/2006/relationships/image" Target="../media/image250.png"/><Relationship Id="rId27" Type="http://schemas.openxmlformats.org/officeDocument/2006/relationships/image" Target="../media/image254.png"/><Relationship Id="rId30" Type="http://schemas.openxmlformats.org/officeDocument/2006/relationships/image" Target="../media/image256.png"/><Relationship Id="rId35" Type="http://schemas.openxmlformats.org/officeDocument/2006/relationships/image" Target="../media/image259.png"/><Relationship Id="rId43" Type="http://schemas.openxmlformats.org/officeDocument/2006/relationships/image" Target="../media/image264.png"/><Relationship Id="rId48" Type="http://schemas.openxmlformats.org/officeDocument/2006/relationships/hyperlink" Target="https://hviil.co.il/wp-content/uploads/2025/03/DS-K1T673DWX_Datasheet_20250311.pdf" TargetMode="External"/><Relationship Id="rId56" Type="http://schemas.openxmlformats.org/officeDocument/2006/relationships/image" Target="../media/image270.png"/><Relationship Id="rId8" Type="http://schemas.openxmlformats.org/officeDocument/2006/relationships/image" Target="../media/image241.png"/><Relationship Id="rId51" Type="http://schemas.openxmlformats.org/officeDocument/2006/relationships/hyperlink" Target="https://hviil.co.il/wp-content/uploads/2025/09/DS-KAB344-S1_Datasheet_20241112.pdf" TargetMode="External"/><Relationship Id="rId3" Type="http://schemas.openxmlformats.org/officeDocument/2006/relationships/hyperlink" Target="https://hviil.co.il/wp-content/uploads/2023/03/DS-K1201AMF-Fingerprint-and-Card-Reader_Datasheet_V1.0_20230220.pdf" TargetMode="External"/><Relationship Id="rId12" Type="http://schemas.openxmlformats.org/officeDocument/2006/relationships/image" Target="../media/image244.png"/><Relationship Id="rId17" Type="http://schemas.openxmlformats.org/officeDocument/2006/relationships/hyperlink" Target="https://hviil.co.il/wp-content/uploads/2023/03/DS-K1107AE_Card-Reader_Datasheet_V1.0_20211015.pdf" TargetMode="External"/><Relationship Id="rId25" Type="http://schemas.openxmlformats.org/officeDocument/2006/relationships/hyperlink" Target="https://hviil.co.il/wp-content/uploads/2023/03/DS-K1104_Card_Reader.pdf" TargetMode="External"/><Relationship Id="rId33" Type="http://schemas.openxmlformats.org/officeDocument/2006/relationships/image" Target="../media/image258.png"/><Relationship Id="rId38" Type="http://schemas.openxmlformats.org/officeDocument/2006/relationships/hyperlink" Target="https://hviil.co.il/wp-content/uploads/2023/07/DS-KAB502-S1ProtectiveShield_Datasheet_V1.0_20221219.pdf" TargetMode="External"/><Relationship Id="rId46" Type="http://schemas.openxmlformats.org/officeDocument/2006/relationships/hyperlink" Target="https://hviil.co.il/wp-content/uploads/2025/02/DS-K2624X_Datasheet_20240603.pdf" TargetMode="External"/><Relationship Id="rId59" Type="http://schemas.openxmlformats.org/officeDocument/2006/relationships/image" Target="../media/image271.png"/><Relationship Id="rId20" Type="http://schemas.openxmlformats.org/officeDocument/2006/relationships/image" Target="../media/image249.png"/><Relationship Id="rId41" Type="http://schemas.openxmlformats.org/officeDocument/2006/relationships/hyperlink" Target="https://hviil.co.il/wp-content/uploads/2025/01/DS-K1T344MBFWX-E1_Datasheet_20240522.pdf" TargetMode="External"/><Relationship Id="rId54" Type="http://schemas.openxmlformats.org/officeDocument/2006/relationships/image" Target="../media/image269.png"/><Relationship Id="rId62" Type="http://schemas.openxmlformats.org/officeDocument/2006/relationships/image" Target="../media/image272.png"/><Relationship Id="rId1" Type="http://schemas.openxmlformats.org/officeDocument/2006/relationships/hyperlink" Target="https://hviil.co.il/wp-content/uploads/2023/03/DS-K2600T-Series-Access-Controller_Datasheet_V1.0_20201027.pdf" TargetMode="External"/><Relationship Id="rId6" Type="http://schemas.openxmlformats.org/officeDocument/2006/relationships/image" Target="../media/image240.png"/><Relationship Id="rId15" Type="http://schemas.openxmlformats.org/officeDocument/2006/relationships/hyperlink" Target="https://hviil.co.il/wp-content/uploads/2023/07/DS-K1107AM_Card-Reader_Datasheet_V1.0_20211015.pdf" TargetMode="External"/><Relationship Id="rId23" Type="http://schemas.openxmlformats.org/officeDocument/2006/relationships/image" Target="../media/image251.png"/><Relationship Id="rId28" Type="http://schemas.openxmlformats.org/officeDocument/2006/relationships/hyperlink" Target="https://hviil.co.il/wp-content/uploads/2023/03/DS-K7P0X_Exit_Button_201804083.pdf" TargetMode="External"/><Relationship Id="rId36" Type="http://schemas.openxmlformats.org/officeDocument/2006/relationships/hyperlink" Target="https://hviil.co.il/wp-content/uploads/2023/07/DS-K1T502DBWX-Access-Control-Terminal_Datasheet_V1.0_20230517.pdf" TargetMode="External"/><Relationship Id="rId49" Type="http://schemas.openxmlformats.org/officeDocument/2006/relationships/image" Target="../media/image267.png"/><Relationship Id="rId57" Type="http://schemas.openxmlformats.org/officeDocument/2006/relationships/image" Target="../media/image67.png"/><Relationship Id="rId10" Type="http://schemas.openxmlformats.org/officeDocument/2006/relationships/hyperlink" Target="https://hviil.co.il/wp-content/uploads/2023/03/DS-K1802-Series-Card-Reader_V2.0_20170622.pdf" TargetMode="External"/><Relationship Id="rId31" Type="http://schemas.openxmlformats.org/officeDocument/2006/relationships/image" Target="../media/image257.png"/><Relationship Id="rId44" Type="http://schemas.openxmlformats.org/officeDocument/2006/relationships/hyperlink" Target="https://hviil.co.il/wp-content/uploads/2025/01/DS-KAB673-FB.pdf" TargetMode="External"/><Relationship Id="rId52" Type="http://schemas.openxmlformats.org/officeDocument/2006/relationships/image" Target="../media/image268.png"/><Relationship Id="rId60" Type="http://schemas.openxmlformats.org/officeDocument/2006/relationships/hyperlink" Target="https://hviil.co.il/wp-content/uploads/2025/09/DS-K1T809MX_Datasheet_20240809.pdf" TargetMode="External"/><Relationship Id="rId4" Type="http://schemas.openxmlformats.org/officeDocument/2006/relationships/image" Target="../media/image239.png"/><Relationship Id="rId9" Type="http://schemas.openxmlformats.org/officeDocument/2006/relationships/image" Target="../media/image24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0</xdr:row>
          <xdr:rowOff>200025</xdr:rowOff>
        </xdr:from>
        <xdr:to>
          <xdr:col>0</xdr:col>
          <xdr:colOff>1514475</xdr:colOff>
          <xdr:row>0</xdr:row>
          <xdr:rowOff>619125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136028</xdr:colOff>
      <xdr:row>2</xdr:row>
      <xdr:rowOff>126422</xdr:rowOff>
    </xdr:from>
    <xdr:to>
      <xdr:col>1</xdr:col>
      <xdr:colOff>970401</xdr:colOff>
      <xdr:row>2</xdr:row>
      <xdr:rowOff>508000</xdr:rowOff>
    </xdr:to>
    <xdr:pic>
      <xdr:nvPicPr>
        <xdr:cNvPr id="9317" name="תמונה 349" descr="A white and black camera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4C950-43CC-4762-BF6B-321D39C2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75560682" y="1925589"/>
          <a:ext cx="834373" cy="381578"/>
        </a:xfrm>
        <a:prstGeom prst="rect">
          <a:avLst/>
        </a:prstGeom>
      </xdr:spPr>
    </xdr:pic>
    <xdr:clientData/>
  </xdr:twoCellAnchor>
  <xdr:twoCellAnchor>
    <xdr:from>
      <xdr:col>1</xdr:col>
      <xdr:colOff>47594</xdr:colOff>
      <xdr:row>9</xdr:row>
      <xdr:rowOff>163866</xdr:rowOff>
    </xdr:from>
    <xdr:to>
      <xdr:col>1</xdr:col>
      <xdr:colOff>911678</xdr:colOff>
      <xdr:row>9</xdr:row>
      <xdr:rowOff>578759</xdr:rowOff>
    </xdr:to>
    <xdr:pic>
      <xdr:nvPicPr>
        <xdr:cNvPr id="9319" name="תמונה 28" descr="A white camera with a round base&#10;&#10;Description automatically generated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073ACA-0F1C-4E0A-B45B-AC884E037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38007297" y="6507516"/>
          <a:ext cx="864084" cy="414893"/>
        </a:xfrm>
        <a:prstGeom prst="rect">
          <a:avLst/>
        </a:prstGeom>
      </xdr:spPr>
    </xdr:pic>
    <xdr:clientData/>
  </xdr:twoCellAnchor>
  <xdr:twoCellAnchor>
    <xdr:from>
      <xdr:col>1</xdr:col>
      <xdr:colOff>52323</xdr:colOff>
      <xdr:row>7</xdr:row>
      <xdr:rowOff>85725</xdr:rowOff>
    </xdr:from>
    <xdr:to>
      <xdr:col>1</xdr:col>
      <xdr:colOff>982197</xdr:colOff>
      <xdr:row>7</xdr:row>
      <xdr:rowOff>465666</xdr:rowOff>
    </xdr:to>
    <xdr:pic>
      <xdr:nvPicPr>
        <xdr:cNvPr id="9320" name="图片 297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2F9712-231D-4450-A1BD-17E4A8B2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5548886" y="5059892"/>
          <a:ext cx="929874" cy="379941"/>
        </a:xfrm>
        <a:prstGeom prst="rect">
          <a:avLst/>
        </a:prstGeom>
      </xdr:spPr>
    </xdr:pic>
    <xdr:clientData/>
  </xdr:twoCellAnchor>
  <xdr:twoCellAnchor>
    <xdr:from>
      <xdr:col>1</xdr:col>
      <xdr:colOff>40733</xdr:colOff>
      <xdr:row>8</xdr:row>
      <xdr:rowOff>147724</xdr:rowOff>
    </xdr:from>
    <xdr:to>
      <xdr:col>1</xdr:col>
      <xdr:colOff>911677</xdr:colOff>
      <xdr:row>8</xdr:row>
      <xdr:rowOff>581933</xdr:rowOff>
    </xdr:to>
    <xdr:pic>
      <xdr:nvPicPr>
        <xdr:cNvPr id="9321" name="תמונה 28" descr="A white camera with a round base&#10;&#10;Description automatically generated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9029C4-9F88-405A-ABA9-0E93F7B3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38007298" y="5815099"/>
          <a:ext cx="870944" cy="434209"/>
        </a:xfrm>
        <a:prstGeom prst="rect">
          <a:avLst/>
        </a:prstGeom>
      </xdr:spPr>
    </xdr:pic>
    <xdr:clientData/>
  </xdr:twoCellAnchor>
  <xdr:twoCellAnchor>
    <xdr:from>
      <xdr:col>1</xdr:col>
      <xdr:colOff>252864</xdr:colOff>
      <xdr:row>13</xdr:row>
      <xdr:rowOff>57149</xdr:rowOff>
    </xdr:from>
    <xdr:to>
      <xdr:col>1</xdr:col>
      <xdr:colOff>791072</xdr:colOff>
      <xdr:row>13</xdr:row>
      <xdr:rowOff>530678</xdr:rowOff>
    </xdr:to>
    <xdr:pic>
      <xdr:nvPicPr>
        <xdr:cNvPr id="9322" name="图片 299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C2B8A2D-2F94-429D-82A8-FE65B7F9D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5740011" y="8883649"/>
          <a:ext cx="538208" cy="473529"/>
        </a:xfrm>
        <a:prstGeom prst="rect">
          <a:avLst/>
        </a:prstGeom>
      </xdr:spPr>
    </xdr:pic>
    <xdr:clientData/>
  </xdr:twoCellAnchor>
  <xdr:twoCellAnchor>
    <xdr:from>
      <xdr:col>1</xdr:col>
      <xdr:colOff>204363</xdr:colOff>
      <xdr:row>14</xdr:row>
      <xdr:rowOff>88446</xdr:rowOff>
    </xdr:from>
    <xdr:to>
      <xdr:col>1</xdr:col>
      <xdr:colOff>839572</xdr:colOff>
      <xdr:row>14</xdr:row>
      <xdr:rowOff>639969</xdr:rowOff>
    </xdr:to>
    <xdr:pic>
      <xdr:nvPicPr>
        <xdr:cNvPr id="9323" name="תמונה 342" descr="A white dome camera with a black circle&#10;&#10;Description automatically generated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65CD9F0-84D2-4459-8B65-0E64A985A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75691511" y="9592279"/>
          <a:ext cx="635209" cy="551523"/>
        </a:xfrm>
        <a:prstGeom prst="rect">
          <a:avLst/>
        </a:prstGeom>
      </xdr:spPr>
    </xdr:pic>
    <xdr:clientData/>
  </xdr:twoCellAnchor>
  <xdr:twoCellAnchor>
    <xdr:from>
      <xdr:col>1</xdr:col>
      <xdr:colOff>199875</xdr:colOff>
      <xdr:row>19</xdr:row>
      <xdr:rowOff>55789</xdr:rowOff>
    </xdr:from>
    <xdr:to>
      <xdr:col>1</xdr:col>
      <xdr:colOff>822894</xdr:colOff>
      <xdr:row>19</xdr:row>
      <xdr:rowOff>657625</xdr:rowOff>
    </xdr:to>
    <xdr:pic>
      <xdr:nvPicPr>
        <xdr:cNvPr id="9324" name="图片 298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8B2D2B4-5E8E-43D2-B022-23A098DF7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5708189" y="13157956"/>
          <a:ext cx="623019" cy="601836"/>
        </a:xfrm>
        <a:prstGeom prst="rect">
          <a:avLst/>
        </a:prstGeom>
      </xdr:spPr>
    </xdr:pic>
    <xdr:clientData/>
  </xdr:twoCellAnchor>
  <xdr:twoCellAnchor>
    <xdr:from>
      <xdr:col>1</xdr:col>
      <xdr:colOff>176024</xdr:colOff>
      <xdr:row>18</xdr:row>
      <xdr:rowOff>67581</xdr:rowOff>
    </xdr:from>
    <xdr:to>
      <xdr:col>1</xdr:col>
      <xdr:colOff>846746</xdr:colOff>
      <xdr:row>18</xdr:row>
      <xdr:rowOff>554716</xdr:rowOff>
    </xdr:to>
    <xdr:pic>
      <xdr:nvPicPr>
        <xdr:cNvPr id="9325" name="图片 300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83A2400-4EC0-40DA-953B-C68FE107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5684337" y="12492414"/>
          <a:ext cx="670722" cy="487135"/>
        </a:xfrm>
        <a:prstGeom prst="rect">
          <a:avLst/>
        </a:prstGeom>
      </xdr:spPr>
    </xdr:pic>
    <xdr:clientData/>
  </xdr:twoCellAnchor>
  <xdr:twoCellAnchor>
    <xdr:from>
      <xdr:col>1</xdr:col>
      <xdr:colOff>197627</xdr:colOff>
      <xdr:row>20</xdr:row>
      <xdr:rowOff>125187</xdr:rowOff>
    </xdr:from>
    <xdr:to>
      <xdr:col>1</xdr:col>
      <xdr:colOff>825143</xdr:colOff>
      <xdr:row>20</xdr:row>
      <xdr:rowOff>598714</xdr:rowOff>
    </xdr:to>
    <xdr:pic>
      <xdr:nvPicPr>
        <xdr:cNvPr id="9326" name="图片 3002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117FCAEB-75FF-4988-92DD-689D2BDE2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75705940" y="13904687"/>
          <a:ext cx="627516" cy="473527"/>
        </a:xfrm>
        <a:prstGeom prst="rect">
          <a:avLst/>
        </a:prstGeom>
      </xdr:spPr>
    </xdr:pic>
    <xdr:clientData/>
  </xdr:twoCellAnchor>
  <xdr:twoCellAnchor>
    <xdr:from>
      <xdr:col>1</xdr:col>
      <xdr:colOff>78530</xdr:colOff>
      <xdr:row>40</xdr:row>
      <xdr:rowOff>118383</xdr:rowOff>
    </xdr:from>
    <xdr:to>
      <xdr:col>1</xdr:col>
      <xdr:colOff>954830</xdr:colOff>
      <xdr:row>40</xdr:row>
      <xdr:rowOff>545986</xdr:rowOff>
    </xdr:to>
    <xdr:pic>
      <xdr:nvPicPr>
        <xdr:cNvPr id="9329" name="Picture 21" descr="A white camera with a black and white lens&#10;&#10;Description automatically generated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C790AD1-8CB7-486E-B217-C9B50450C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576253" y="27127050"/>
          <a:ext cx="876300" cy="427603"/>
        </a:xfrm>
        <a:prstGeom prst="rect">
          <a:avLst/>
        </a:prstGeom>
      </xdr:spPr>
    </xdr:pic>
    <xdr:clientData/>
  </xdr:twoCellAnchor>
  <xdr:twoCellAnchor>
    <xdr:from>
      <xdr:col>1</xdr:col>
      <xdr:colOff>31749</xdr:colOff>
      <xdr:row>36</xdr:row>
      <xdr:rowOff>62325</xdr:rowOff>
    </xdr:from>
    <xdr:to>
      <xdr:col>1</xdr:col>
      <xdr:colOff>984249</xdr:colOff>
      <xdr:row>36</xdr:row>
      <xdr:rowOff>556213</xdr:rowOff>
    </xdr:to>
    <xdr:pic>
      <xdr:nvPicPr>
        <xdr:cNvPr id="9331" name="Picture 23" descr="A white camera with a black background&#10;&#10;Description automatically generated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FFB1CD6-0FE7-4611-91AF-4D6D436364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90" t="11351" r="6215" b="15676"/>
        <a:stretch/>
      </xdr:blipFill>
      <xdr:spPr>
        <a:xfrm>
          <a:off x="11275546834" y="24573325"/>
          <a:ext cx="952500" cy="493888"/>
        </a:xfrm>
        <a:prstGeom prst="rect">
          <a:avLst/>
        </a:prstGeom>
      </xdr:spPr>
    </xdr:pic>
    <xdr:clientData/>
  </xdr:twoCellAnchor>
  <xdr:twoCellAnchor>
    <xdr:from>
      <xdr:col>1</xdr:col>
      <xdr:colOff>64878</xdr:colOff>
      <xdr:row>35</xdr:row>
      <xdr:rowOff>120937</xdr:rowOff>
    </xdr:from>
    <xdr:to>
      <xdr:col>1</xdr:col>
      <xdr:colOff>939313</xdr:colOff>
      <xdr:row>35</xdr:row>
      <xdr:rowOff>592454</xdr:rowOff>
    </xdr:to>
    <xdr:pic>
      <xdr:nvPicPr>
        <xdr:cNvPr id="9332" name="Picture 24" descr="A white camera with a black lens&#10;&#10;Description automatically generated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285CC59-DB8E-4408-8BD6-F1829F016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591770" y="23954604"/>
          <a:ext cx="874435" cy="471517"/>
        </a:xfrm>
        <a:prstGeom prst="rect">
          <a:avLst/>
        </a:prstGeom>
      </xdr:spPr>
    </xdr:pic>
    <xdr:clientData/>
  </xdr:twoCellAnchor>
  <xdr:twoCellAnchor>
    <xdr:from>
      <xdr:col>1</xdr:col>
      <xdr:colOff>179439</xdr:colOff>
      <xdr:row>46</xdr:row>
      <xdr:rowOff>59170</xdr:rowOff>
    </xdr:from>
    <xdr:to>
      <xdr:col>1</xdr:col>
      <xdr:colOff>882609</xdr:colOff>
      <xdr:row>46</xdr:row>
      <xdr:rowOff>531090</xdr:rowOff>
    </xdr:to>
    <xdr:pic>
      <xdr:nvPicPr>
        <xdr:cNvPr id="9333" name="תמונה 85" descr="A white camera with two black lenses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E36D65EB-1CE6-4BBE-89D1-E8EB3D51B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648474" y="31237670"/>
          <a:ext cx="703170" cy="471920"/>
        </a:xfrm>
        <a:prstGeom prst="rect">
          <a:avLst/>
        </a:prstGeom>
      </xdr:spPr>
    </xdr:pic>
    <xdr:clientData/>
  </xdr:twoCellAnchor>
  <xdr:twoCellAnchor>
    <xdr:from>
      <xdr:col>1</xdr:col>
      <xdr:colOff>128399</xdr:colOff>
      <xdr:row>56</xdr:row>
      <xdr:rowOff>171284</xdr:rowOff>
    </xdr:from>
    <xdr:to>
      <xdr:col>1</xdr:col>
      <xdr:colOff>854617</xdr:colOff>
      <xdr:row>56</xdr:row>
      <xdr:rowOff>545289</xdr:rowOff>
    </xdr:to>
    <xdr:pic>
      <xdr:nvPicPr>
        <xdr:cNvPr id="9335" name="תמונה 338" descr="A white dome camera with a clear dome&#10;&#10;Description automatically generated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F07DEDF6-EDC3-452B-87FA-E84ACC537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flipV="1">
          <a:off x="11241864833" y="37442609"/>
          <a:ext cx="726218" cy="374005"/>
        </a:xfrm>
        <a:prstGeom prst="rect">
          <a:avLst/>
        </a:prstGeom>
      </xdr:spPr>
    </xdr:pic>
    <xdr:clientData/>
  </xdr:twoCellAnchor>
  <xdr:twoCellAnchor>
    <xdr:from>
      <xdr:col>1</xdr:col>
      <xdr:colOff>133611</xdr:colOff>
      <xdr:row>58</xdr:row>
      <xdr:rowOff>122093</xdr:rowOff>
    </xdr:from>
    <xdr:to>
      <xdr:col>1</xdr:col>
      <xdr:colOff>849404</xdr:colOff>
      <xdr:row>58</xdr:row>
      <xdr:rowOff>571500</xdr:rowOff>
    </xdr:to>
    <xdr:pic>
      <xdr:nvPicPr>
        <xdr:cNvPr id="9336" name="תמונה 338" descr="A white dome camera with a clear dome&#10;&#10;Description automatically generated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B5EFB3A-06B1-45C2-8AA8-6B2D45CCC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41870046" y="38279243"/>
          <a:ext cx="715793" cy="449407"/>
        </a:xfrm>
        <a:prstGeom prst="rect">
          <a:avLst/>
        </a:prstGeom>
      </xdr:spPr>
    </xdr:pic>
    <xdr:clientData/>
  </xdr:twoCellAnchor>
  <xdr:twoCellAnchor>
    <xdr:from>
      <xdr:col>1</xdr:col>
      <xdr:colOff>263739</xdr:colOff>
      <xdr:row>61</xdr:row>
      <xdr:rowOff>78837</xdr:rowOff>
    </xdr:from>
    <xdr:to>
      <xdr:col>1</xdr:col>
      <xdr:colOff>822389</xdr:colOff>
      <xdr:row>61</xdr:row>
      <xdr:rowOff>625254</xdr:rowOff>
    </xdr:to>
    <xdr:pic>
      <xdr:nvPicPr>
        <xdr:cNvPr id="9338" name="Picture 40" descr="A white dome camera with a black lens&#10;&#10;Description automatically generated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BE523576-25F9-4151-89D1-4BB428B63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708694" y="41311504"/>
          <a:ext cx="558650" cy="546417"/>
        </a:xfrm>
        <a:prstGeom prst="rect">
          <a:avLst/>
        </a:prstGeom>
      </xdr:spPr>
    </xdr:pic>
    <xdr:clientData/>
  </xdr:twoCellAnchor>
  <xdr:twoCellAnchor>
    <xdr:from>
      <xdr:col>1</xdr:col>
      <xdr:colOff>306917</xdr:colOff>
      <xdr:row>71</xdr:row>
      <xdr:rowOff>33333</xdr:rowOff>
    </xdr:from>
    <xdr:to>
      <xdr:col>1</xdr:col>
      <xdr:colOff>709084</xdr:colOff>
      <xdr:row>71</xdr:row>
      <xdr:rowOff>671586</xdr:rowOff>
    </xdr:to>
    <xdr:pic>
      <xdr:nvPicPr>
        <xdr:cNvPr id="9341" name="תמונה 232" descr="A white and black camera&#10;&#10;Description automatically generated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33198AD-DC90-4D41-831B-D813B05EA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275821999" y="46578833"/>
          <a:ext cx="402167" cy="638253"/>
        </a:xfrm>
        <a:prstGeom prst="rect">
          <a:avLst/>
        </a:prstGeom>
      </xdr:spPr>
    </xdr:pic>
    <xdr:clientData/>
  </xdr:twoCellAnchor>
  <xdr:twoCellAnchor>
    <xdr:from>
      <xdr:col>1</xdr:col>
      <xdr:colOff>233910</xdr:colOff>
      <xdr:row>72</xdr:row>
      <xdr:rowOff>145431</xdr:rowOff>
    </xdr:from>
    <xdr:to>
      <xdr:col>1</xdr:col>
      <xdr:colOff>825500</xdr:colOff>
      <xdr:row>72</xdr:row>
      <xdr:rowOff>578182</xdr:rowOff>
    </xdr:to>
    <xdr:pic>
      <xdr:nvPicPr>
        <xdr:cNvPr id="9342" name="תמונה 26" descr="A black camera with a round lens&#10;&#10;Description automatically generated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34C1DD2-D9DA-4D76-A8B5-F39000FFA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75705583" y="47368264"/>
          <a:ext cx="591590" cy="432751"/>
        </a:xfrm>
        <a:prstGeom prst="rect">
          <a:avLst/>
        </a:prstGeom>
      </xdr:spPr>
    </xdr:pic>
    <xdr:clientData/>
  </xdr:twoCellAnchor>
  <xdr:twoCellAnchor>
    <xdr:from>
      <xdr:col>1</xdr:col>
      <xdr:colOff>117001</xdr:colOff>
      <xdr:row>75</xdr:row>
      <xdr:rowOff>142495</xdr:rowOff>
    </xdr:from>
    <xdr:to>
      <xdr:col>1</xdr:col>
      <xdr:colOff>978847</xdr:colOff>
      <xdr:row>75</xdr:row>
      <xdr:rowOff>517071</xdr:rowOff>
    </xdr:to>
    <xdr:pic>
      <xdr:nvPicPr>
        <xdr:cNvPr id="9343" name="Picture 50" descr="A white camera with a black background&#10;&#10;Description automatically generated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1B6AF1F-1B81-4950-8AD7-015203F775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868" b="28407"/>
        <a:stretch/>
      </xdr:blipFill>
      <xdr:spPr>
        <a:xfrm>
          <a:off x="11275552236" y="49397328"/>
          <a:ext cx="861846" cy="374576"/>
        </a:xfrm>
        <a:prstGeom prst="rect">
          <a:avLst/>
        </a:prstGeom>
      </xdr:spPr>
    </xdr:pic>
    <xdr:clientData/>
  </xdr:twoCellAnchor>
  <xdr:twoCellAnchor>
    <xdr:from>
      <xdr:col>1</xdr:col>
      <xdr:colOff>223370</xdr:colOff>
      <xdr:row>82</xdr:row>
      <xdr:rowOff>133910</xdr:rowOff>
    </xdr:from>
    <xdr:to>
      <xdr:col>1</xdr:col>
      <xdr:colOff>843252</xdr:colOff>
      <xdr:row>82</xdr:row>
      <xdr:rowOff>489136</xdr:rowOff>
    </xdr:to>
    <xdr:pic>
      <xdr:nvPicPr>
        <xdr:cNvPr id="9344" name="תמונה 340" descr="A black device with a cable&#10;&#10;Description automatically generated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20DCC6D-A1DD-4643-B4EC-BBA8DC428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687831" y="53600910"/>
          <a:ext cx="619882" cy="355226"/>
        </a:xfrm>
        <a:prstGeom prst="rect">
          <a:avLst/>
        </a:prstGeom>
      </xdr:spPr>
    </xdr:pic>
    <xdr:clientData/>
  </xdr:twoCellAnchor>
  <xdr:twoCellAnchor>
    <xdr:from>
      <xdr:col>1</xdr:col>
      <xdr:colOff>30895</xdr:colOff>
      <xdr:row>88</xdr:row>
      <xdr:rowOff>154454</xdr:rowOff>
    </xdr:from>
    <xdr:to>
      <xdr:col>1</xdr:col>
      <xdr:colOff>930089</xdr:colOff>
      <xdr:row>88</xdr:row>
      <xdr:rowOff>503614</xdr:rowOff>
    </xdr:to>
    <xdr:pic>
      <xdr:nvPicPr>
        <xdr:cNvPr id="9350" name="Picture 63" descr="A white camera with a black background&#10;&#10;Description automatically generated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4F7F2D05-4ECD-4201-80CA-4B890222D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60" b="27127"/>
        <a:stretch/>
      </xdr:blipFill>
      <xdr:spPr>
        <a:xfrm>
          <a:off x="9918741088" y="58481072"/>
          <a:ext cx="899194" cy="349160"/>
        </a:xfrm>
        <a:prstGeom prst="rect">
          <a:avLst/>
        </a:prstGeom>
      </xdr:spPr>
    </xdr:pic>
    <xdr:clientData/>
  </xdr:twoCellAnchor>
  <xdr:twoCellAnchor>
    <xdr:from>
      <xdr:col>1</xdr:col>
      <xdr:colOff>4399</xdr:colOff>
      <xdr:row>92</xdr:row>
      <xdr:rowOff>115821</xdr:rowOff>
    </xdr:from>
    <xdr:to>
      <xdr:col>1</xdr:col>
      <xdr:colOff>1008530</xdr:colOff>
      <xdr:row>92</xdr:row>
      <xdr:rowOff>481084</xdr:rowOff>
    </xdr:to>
    <xdr:pic>
      <xdr:nvPicPr>
        <xdr:cNvPr id="9351" name="Picture 64" descr="A white camera with a black background&#10;&#10;Description automatically generated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E0A48E55-D74A-4BF1-81A6-82DC004A1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60" b="27127"/>
        <a:stretch/>
      </xdr:blipFill>
      <xdr:spPr>
        <a:xfrm>
          <a:off x="11237910445" y="62114046"/>
          <a:ext cx="1004131" cy="365263"/>
        </a:xfrm>
        <a:prstGeom prst="rect">
          <a:avLst/>
        </a:prstGeom>
      </xdr:spPr>
    </xdr:pic>
    <xdr:clientData/>
  </xdr:twoCellAnchor>
  <xdr:twoCellAnchor>
    <xdr:from>
      <xdr:col>1</xdr:col>
      <xdr:colOff>140530</xdr:colOff>
      <xdr:row>74</xdr:row>
      <xdr:rowOff>114539</xdr:rowOff>
    </xdr:from>
    <xdr:to>
      <xdr:col>1</xdr:col>
      <xdr:colOff>931999</xdr:colOff>
      <xdr:row>74</xdr:row>
      <xdr:rowOff>561068</xdr:rowOff>
    </xdr:to>
    <xdr:pic>
      <xdr:nvPicPr>
        <xdr:cNvPr id="9354" name="Picture 73" descr="A close up of a camera&#10;&#10;Description automatically generated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F66BCE30-55AD-4923-A711-B9A067634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599084" y="48692039"/>
          <a:ext cx="791469" cy="446529"/>
        </a:xfrm>
        <a:prstGeom prst="rect">
          <a:avLst/>
        </a:prstGeom>
      </xdr:spPr>
    </xdr:pic>
    <xdr:clientData/>
  </xdr:twoCellAnchor>
  <xdr:twoCellAnchor>
    <xdr:from>
      <xdr:col>1</xdr:col>
      <xdr:colOff>126846</xdr:colOff>
      <xdr:row>57</xdr:row>
      <xdr:rowOff>104775</xdr:rowOff>
    </xdr:from>
    <xdr:to>
      <xdr:col>1</xdr:col>
      <xdr:colOff>873098</xdr:colOff>
      <xdr:row>57</xdr:row>
      <xdr:rowOff>561975</xdr:rowOff>
    </xdr:to>
    <xdr:pic>
      <xdr:nvPicPr>
        <xdr:cNvPr id="9357" name="Picture 83" descr="A close-up of a camera&#10;&#10;Description automatically generated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6282BDB1-3D27-4E1C-8AFF-A04BEFCBB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20" b="17109"/>
        <a:stretch/>
      </xdr:blipFill>
      <xdr:spPr>
        <a:xfrm>
          <a:off x="11275657985" y="38416442"/>
          <a:ext cx="746252" cy="457200"/>
        </a:xfrm>
        <a:prstGeom prst="rect">
          <a:avLst/>
        </a:prstGeom>
      </xdr:spPr>
    </xdr:pic>
    <xdr:clientData/>
  </xdr:twoCellAnchor>
  <xdr:twoCellAnchor>
    <xdr:from>
      <xdr:col>1</xdr:col>
      <xdr:colOff>182825</xdr:colOff>
      <xdr:row>10</xdr:row>
      <xdr:rowOff>72723</xdr:rowOff>
    </xdr:from>
    <xdr:to>
      <xdr:col>1</xdr:col>
      <xdr:colOff>895848</xdr:colOff>
      <xdr:row>10</xdr:row>
      <xdr:rowOff>646114</xdr:rowOff>
    </xdr:to>
    <xdr:pic>
      <xdr:nvPicPr>
        <xdr:cNvPr id="9359" name="Picture 90" descr="A white camera with a black circle&#10;&#10;Description automatically generated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326140B-0CC7-4D8C-860B-F7400075F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72" b="9928"/>
        <a:stretch/>
      </xdr:blipFill>
      <xdr:spPr>
        <a:xfrm>
          <a:off x="11275635235" y="7078890"/>
          <a:ext cx="713023" cy="573391"/>
        </a:xfrm>
        <a:prstGeom prst="rect">
          <a:avLst/>
        </a:prstGeom>
      </xdr:spPr>
    </xdr:pic>
    <xdr:clientData/>
  </xdr:twoCellAnchor>
  <xdr:twoCellAnchor>
    <xdr:from>
      <xdr:col>1</xdr:col>
      <xdr:colOff>80950</xdr:colOff>
      <xdr:row>30</xdr:row>
      <xdr:rowOff>151279</xdr:rowOff>
    </xdr:from>
    <xdr:to>
      <xdr:col>1</xdr:col>
      <xdr:colOff>1049910</xdr:colOff>
      <xdr:row>30</xdr:row>
      <xdr:rowOff>550333</xdr:rowOff>
    </xdr:to>
    <xdr:pic>
      <xdr:nvPicPr>
        <xdr:cNvPr id="9361" name="Picture 74" descr="A white and black security camera&#10;&#10;Description automatically generated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E4624A3B-7D1B-48D0-B4E4-1C65E0A28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481173" y="20492446"/>
          <a:ext cx="968960" cy="399054"/>
        </a:xfrm>
        <a:prstGeom prst="rect">
          <a:avLst/>
        </a:prstGeom>
      </xdr:spPr>
    </xdr:pic>
    <xdr:clientData/>
  </xdr:twoCellAnchor>
  <xdr:twoCellAnchor>
    <xdr:from>
      <xdr:col>1</xdr:col>
      <xdr:colOff>13268</xdr:colOff>
      <xdr:row>45</xdr:row>
      <xdr:rowOff>110379</xdr:rowOff>
    </xdr:from>
    <xdr:to>
      <xdr:col>1</xdr:col>
      <xdr:colOff>963706</xdr:colOff>
      <xdr:row>45</xdr:row>
      <xdr:rowOff>606407</xdr:rowOff>
    </xdr:to>
    <xdr:pic>
      <xdr:nvPicPr>
        <xdr:cNvPr id="9363" name="Picture 86" descr="A white camera with black and white face&#10;&#10;Description automatically generated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68CF410-69F5-4DA9-BC3B-9344DCF74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81" b="28889"/>
        <a:stretch/>
      </xdr:blipFill>
      <xdr:spPr>
        <a:xfrm>
          <a:off x="11237955269" y="24970629"/>
          <a:ext cx="950438" cy="496028"/>
        </a:xfrm>
        <a:prstGeom prst="rect">
          <a:avLst/>
        </a:prstGeom>
      </xdr:spPr>
    </xdr:pic>
    <xdr:clientData/>
  </xdr:twoCellAnchor>
  <xdr:twoCellAnchor>
    <xdr:from>
      <xdr:col>1</xdr:col>
      <xdr:colOff>24826</xdr:colOff>
      <xdr:row>34</xdr:row>
      <xdr:rowOff>165785</xdr:rowOff>
    </xdr:from>
    <xdr:to>
      <xdr:col>1</xdr:col>
      <xdr:colOff>988040</xdr:colOff>
      <xdr:row>34</xdr:row>
      <xdr:rowOff>504265</xdr:rowOff>
    </xdr:to>
    <xdr:pic>
      <xdr:nvPicPr>
        <xdr:cNvPr id="9364" name="Picture 93" descr="A white camera with a black lens&#10;&#10;Description automatically generated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6B90190B-299D-4C6B-8098-626F4C4B51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76" b="21953"/>
        <a:stretch/>
      </xdr:blipFill>
      <xdr:spPr>
        <a:xfrm>
          <a:off x="11237930935" y="25702310"/>
          <a:ext cx="963214" cy="338480"/>
        </a:xfrm>
        <a:prstGeom prst="rect">
          <a:avLst/>
        </a:prstGeom>
      </xdr:spPr>
    </xdr:pic>
    <xdr:clientData/>
  </xdr:twoCellAnchor>
  <xdr:twoCellAnchor>
    <xdr:from>
      <xdr:col>1</xdr:col>
      <xdr:colOff>86902</xdr:colOff>
      <xdr:row>37</xdr:row>
      <xdr:rowOff>140899</xdr:rowOff>
    </xdr:from>
    <xdr:to>
      <xdr:col>1</xdr:col>
      <xdr:colOff>914256</xdr:colOff>
      <xdr:row>37</xdr:row>
      <xdr:rowOff>483427</xdr:rowOff>
    </xdr:to>
    <xdr:pic>
      <xdr:nvPicPr>
        <xdr:cNvPr id="9365" name="Picture 95" descr="A white camera with black and white face&#10;&#10;Description automatically generated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DC605D07-1EEF-4A59-A054-F04B26C5CA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32" b="22082"/>
        <a:stretch/>
      </xdr:blipFill>
      <xdr:spPr>
        <a:xfrm>
          <a:off x="11238004719" y="27706249"/>
          <a:ext cx="827354" cy="342528"/>
        </a:xfrm>
        <a:prstGeom prst="rect">
          <a:avLst/>
        </a:prstGeom>
      </xdr:spPr>
    </xdr:pic>
    <xdr:clientData/>
  </xdr:twoCellAnchor>
  <xdr:twoCellAnchor>
    <xdr:from>
      <xdr:col>1</xdr:col>
      <xdr:colOff>30574</xdr:colOff>
      <xdr:row>44</xdr:row>
      <xdr:rowOff>167505</xdr:rowOff>
    </xdr:from>
    <xdr:to>
      <xdr:col>1</xdr:col>
      <xdr:colOff>937705</xdr:colOff>
      <xdr:row>44</xdr:row>
      <xdr:rowOff>529167</xdr:rowOff>
    </xdr:to>
    <xdr:pic>
      <xdr:nvPicPr>
        <xdr:cNvPr id="9366" name="Picture 96" descr="A white camera with black and white face&#10;&#10;Description automatically generated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E3FD30E1-98C3-48E6-B915-1899AEC65A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32" b="22082"/>
        <a:stretch/>
      </xdr:blipFill>
      <xdr:spPr>
        <a:xfrm>
          <a:off x="11275593378" y="29991338"/>
          <a:ext cx="907131" cy="361662"/>
        </a:xfrm>
        <a:prstGeom prst="rect">
          <a:avLst/>
        </a:prstGeom>
      </xdr:spPr>
    </xdr:pic>
    <xdr:clientData/>
  </xdr:twoCellAnchor>
  <xdr:twoCellAnchor>
    <xdr:from>
      <xdr:col>1</xdr:col>
      <xdr:colOff>176892</xdr:colOff>
      <xdr:row>54</xdr:row>
      <xdr:rowOff>25960</xdr:rowOff>
    </xdr:from>
    <xdr:to>
      <xdr:col>1</xdr:col>
      <xdr:colOff>759554</xdr:colOff>
      <xdr:row>54</xdr:row>
      <xdr:rowOff>600193</xdr:rowOff>
    </xdr:to>
    <xdr:pic>
      <xdr:nvPicPr>
        <xdr:cNvPr id="9369" name="Picture 102" descr="A close-up of a camera&#10;&#10;Description automatically generated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B17FE87E-0405-452D-9A0C-F66861D3D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771529" y="36305627"/>
          <a:ext cx="582662" cy="574233"/>
        </a:xfrm>
        <a:prstGeom prst="rect">
          <a:avLst/>
        </a:prstGeom>
      </xdr:spPr>
    </xdr:pic>
    <xdr:clientData/>
  </xdr:twoCellAnchor>
  <xdr:twoCellAnchor>
    <xdr:from>
      <xdr:col>1</xdr:col>
      <xdr:colOff>203537</xdr:colOff>
      <xdr:row>60</xdr:row>
      <xdr:rowOff>125643</xdr:rowOff>
    </xdr:from>
    <xdr:to>
      <xdr:col>1</xdr:col>
      <xdr:colOff>859905</xdr:colOff>
      <xdr:row>60</xdr:row>
      <xdr:rowOff>561067</xdr:rowOff>
    </xdr:to>
    <xdr:pic>
      <xdr:nvPicPr>
        <xdr:cNvPr id="9370" name="Picture 104" descr="A white dome camera with a black lens&#10;&#10;Description automatically generated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3F401702-4F74-4850-AFAE-6EE34A29D5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12026" r="4836" b="11634"/>
        <a:stretch/>
      </xdr:blipFill>
      <xdr:spPr>
        <a:xfrm>
          <a:off x="11275671178" y="40680976"/>
          <a:ext cx="656368" cy="435424"/>
        </a:xfrm>
        <a:prstGeom prst="rect">
          <a:avLst/>
        </a:prstGeom>
      </xdr:spPr>
    </xdr:pic>
    <xdr:clientData/>
  </xdr:twoCellAnchor>
  <xdr:twoCellAnchor>
    <xdr:from>
      <xdr:col>1</xdr:col>
      <xdr:colOff>254739</xdr:colOff>
      <xdr:row>63</xdr:row>
      <xdr:rowOff>18612</xdr:rowOff>
    </xdr:from>
    <xdr:to>
      <xdr:col>1</xdr:col>
      <xdr:colOff>829430</xdr:colOff>
      <xdr:row>63</xdr:row>
      <xdr:rowOff>609297</xdr:rowOff>
    </xdr:to>
    <xdr:pic>
      <xdr:nvPicPr>
        <xdr:cNvPr id="9372" name="Picture 109" descr="A white dome camera with a round lens&#10;&#10;Description automatically generated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A3918D19-72D5-4203-81AF-D9EA2F5B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701653" y="42605945"/>
          <a:ext cx="574691" cy="590685"/>
        </a:xfrm>
        <a:prstGeom prst="rect">
          <a:avLst/>
        </a:prstGeom>
      </xdr:spPr>
    </xdr:pic>
    <xdr:clientData/>
  </xdr:twoCellAnchor>
  <xdr:twoCellAnchor>
    <xdr:from>
      <xdr:col>1</xdr:col>
      <xdr:colOff>223370</xdr:colOff>
      <xdr:row>83</xdr:row>
      <xdr:rowOff>89647</xdr:rowOff>
    </xdr:from>
    <xdr:to>
      <xdr:col>1</xdr:col>
      <xdr:colOff>843252</xdr:colOff>
      <xdr:row>83</xdr:row>
      <xdr:rowOff>444873</xdr:rowOff>
    </xdr:to>
    <xdr:pic>
      <xdr:nvPicPr>
        <xdr:cNvPr id="9376" name="תמונה 340" descr="A black device with a cable&#10;&#10;Description automatically generated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2C9B2963-1F7F-4A8C-A4B3-47194E827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687831" y="54233980"/>
          <a:ext cx="619882" cy="355226"/>
        </a:xfrm>
        <a:prstGeom prst="rect">
          <a:avLst/>
        </a:prstGeom>
      </xdr:spPr>
    </xdr:pic>
    <xdr:clientData/>
  </xdr:twoCellAnchor>
  <xdr:twoCellAnchor>
    <xdr:from>
      <xdr:col>1</xdr:col>
      <xdr:colOff>101037</xdr:colOff>
      <xdr:row>87</xdr:row>
      <xdr:rowOff>121663</xdr:rowOff>
    </xdr:from>
    <xdr:to>
      <xdr:col>1</xdr:col>
      <xdr:colOff>907677</xdr:colOff>
      <xdr:row>87</xdr:row>
      <xdr:rowOff>480134</xdr:rowOff>
    </xdr:to>
    <xdr:pic>
      <xdr:nvPicPr>
        <xdr:cNvPr id="9377" name="Picture 121" descr="A white camera with a black background&#10;&#10;Description automatically generated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4B293AA-EB63-4948-9C96-81A05C3608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54" b="28377"/>
        <a:stretch/>
      </xdr:blipFill>
      <xdr:spPr>
        <a:xfrm>
          <a:off x="9918763500" y="59120634"/>
          <a:ext cx="806640" cy="358471"/>
        </a:xfrm>
        <a:prstGeom prst="rect">
          <a:avLst/>
        </a:prstGeom>
      </xdr:spPr>
    </xdr:pic>
    <xdr:clientData/>
  </xdr:twoCellAnchor>
  <xdr:twoCellAnchor>
    <xdr:from>
      <xdr:col>1</xdr:col>
      <xdr:colOff>247926</xdr:colOff>
      <xdr:row>96</xdr:row>
      <xdr:rowOff>58430</xdr:rowOff>
    </xdr:from>
    <xdr:to>
      <xdr:col>1</xdr:col>
      <xdr:colOff>818695</xdr:colOff>
      <xdr:row>96</xdr:row>
      <xdr:rowOff>560084</xdr:rowOff>
    </xdr:to>
    <xdr:pic>
      <xdr:nvPicPr>
        <xdr:cNvPr id="9378" name="Picture 122" descr="A white dome camera with a black background&#10;&#10;Description automatically generated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C37CF528-7F7E-4891-8141-15C92B634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712388" y="63643097"/>
          <a:ext cx="570769" cy="501654"/>
        </a:xfrm>
        <a:prstGeom prst="rect">
          <a:avLst/>
        </a:prstGeom>
      </xdr:spPr>
    </xdr:pic>
    <xdr:clientData/>
  </xdr:twoCellAnchor>
  <xdr:twoCellAnchor>
    <xdr:from>
      <xdr:col>1</xdr:col>
      <xdr:colOff>248240</xdr:colOff>
      <xdr:row>97</xdr:row>
      <xdr:rowOff>86418</xdr:rowOff>
    </xdr:from>
    <xdr:to>
      <xdr:col>1</xdr:col>
      <xdr:colOff>818382</xdr:colOff>
      <xdr:row>97</xdr:row>
      <xdr:rowOff>591456</xdr:rowOff>
    </xdr:to>
    <xdr:pic>
      <xdr:nvPicPr>
        <xdr:cNvPr id="9379" name="Picture 123" descr="A white dome camera with a black background&#10;&#10;Description automatically generated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6DB74DED-5F39-4A2D-A047-C4FE4389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712701" y="64348418"/>
          <a:ext cx="570142" cy="505038"/>
        </a:xfrm>
        <a:prstGeom prst="rect">
          <a:avLst/>
        </a:prstGeom>
      </xdr:spPr>
    </xdr:pic>
    <xdr:clientData/>
  </xdr:twoCellAnchor>
  <xdr:twoCellAnchor>
    <xdr:from>
      <xdr:col>1</xdr:col>
      <xdr:colOff>172234</xdr:colOff>
      <xdr:row>101</xdr:row>
      <xdr:rowOff>11206</xdr:rowOff>
    </xdr:from>
    <xdr:to>
      <xdr:col>1</xdr:col>
      <xdr:colOff>788558</xdr:colOff>
      <xdr:row>101</xdr:row>
      <xdr:rowOff>559372</xdr:rowOff>
    </xdr:to>
    <xdr:pic>
      <xdr:nvPicPr>
        <xdr:cNvPr id="9381" name="Picture 126" descr="A solar panel mounted on a wall&#10;&#10;Description automatically generated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B66E67CF-04D8-416B-8CE6-6F96B3F14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130417" y="66638581"/>
          <a:ext cx="616324" cy="548166"/>
        </a:xfrm>
        <a:prstGeom prst="rect">
          <a:avLst/>
        </a:prstGeom>
      </xdr:spPr>
    </xdr:pic>
    <xdr:clientData/>
  </xdr:twoCellAnchor>
  <xdr:twoCellAnchor>
    <xdr:from>
      <xdr:col>1</xdr:col>
      <xdr:colOff>172234</xdr:colOff>
      <xdr:row>102</xdr:row>
      <xdr:rowOff>56029</xdr:rowOff>
    </xdr:from>
    <xdr:to>
      <xdr:col>1</xdr:col>
      <xdr:colOff>788558</xdr:colOff>
      <xdr:row>102</xdr:row>
      <xdr:rowOff>604195</xdr:rowOff>
    </xdr:to>
    <xdr:pic>
      <xdr:nvPicPr>
        <xdr:cNvPr id="9382" name="Picture 9215" descr="A solar panel mounted on a wall&#10;&#10;Description automatically generated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98159953-836F-44C8-9F67-D03C6AA8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130417" y="67359679"/>
          <a:ext cx="616324" cy="548166"/>
        </a:xfrm>
        <a:prstGeom prst="rect">
          <a:avLst/>
        </a:prstGeom>
      </xdr:spPr>
    </xdr:pic>
    <xdr:clientData/>
  </xdr:twoCellAnchor>
  <xdr:twoCellAnchor>
    <xdr:from>
      <xdr:col>1</xdr:col>
      <xdr:colOff>261088</xdr:colOff>
      <xdr:row>62</xdr:row>
      <xdr:rowOff>66407</xdr:rowOff>
    </xdr:from>
    <xdr:to>
      <xdr:col>1</xdr:col>
      <xdr:colOff>825499</xdr:colOff>
      <xdr:row>62</xdr:row>
      <xdr:rowOff>614995</xdr:rowOff>
    </xdr:to>
    <xdr:pic>
      <xdr:nvPicPr>
        <xdr:cNvPr id="9383" name="Picture 9217" descr="A white dome camera with a black lens&#10;&#10;Description automatically generated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1AB6FD16-6AAC-48A8-9E2E-1A9129682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705584" y="41976407"/>
          <a:ext cx="564411" cy="548588"/>
        </a:xfrm>
        <a:prstGeom prst="rect">
          <a:avLst/>
        </a:prstGeom>
      </xdr:spPr>
    </xdr:pic>
    <xdr:clientData/>
  </xdr:twoCellAnchor>
  <xdr:twoCellAnchor>
    <xdr:from>
      <xdr:col>1</xdr:col>
      <xdr:colOff>55429</xdr:colOff>
      <xdr:row>43</xdr:row>
      <xdr:rowOff>148393</xdr:rowOff>
    </xdr:from>
    <xdr:to>
      <xdr:col>1</xdr:col>
      <xdr:colOff>969594</xdr:colOff>
      <xdr:row>43</xdr:row>
      <xdr:rowOff>526659</xdr:rowOff>
    </xdr:to>
    <xdr:pic>
      <xdr:nvPicPr>
        <xdr:cNvPr id="9384" name="Picture 9218" descr="A white camera with a black lens&#10;&#10;Description automatically generated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C6E9513-08D9-4E27-932E-B1E57F818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76" b="21953"/>
        <a:stretch/>
      </xdr:blipFill>
      <xdr:spPr>
        <a:xfrm>
          <a:off x="11275561489" y="29294893"/>
          <a:ext cx="914165" cy="378266"/>
        </a:xfrm>
        <a:prstGeom prst="rect">
          <a:avLst/>
        </a:prstGeom>
      </xdr:spPr>
    </xdr:pic>
    <xdr:clientData/>
  </xdr:twoCellAnchor>
  <xdr:twoCellAnchor>
    <xdr:from>
      <xdr:col>1</xdr:col>
      <xdr:colOff>333063</xdr:colOff>
      <xdr:row>81</xdr:row>
      <xdr:rowOff>78442</xdr:rowOff>
    </xdr:from>
    <xdr:to>
      <xdr:col>1</xdr:col>
      <xdr:colOff>848534</xdr:colOff>
      <xdr:row>81</xdr:row>
      <xdr:rowOff>585196</xdr:rowOff>
    </xdr:to>
    <xdr:pic>
      <xdr:nvPicPr>
        <xdr:cNvPr id="9389" name="Picture 44" descr="A white rectangular object with a black and grey cover&#10;&#10;Description automatically generated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6A5F68D-B141-406B-AD35-A02AD6C775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01" b="23823"/>
        <a:stretch/>
      </xdr:blipFill>
      <xdr:spPr>
        <a:xfrm>
          <a:off x="11275682549" y="52868109"/>
          <a:ext cx="515471" cy="506754"/>
        </a:xfrm>
        <a:prstGeom prst="rect">
          <a:avLst/>
        </a:prstGeom>
      </xdr:spPr>
    </xdr:pic>
    <xdr:clientData/>
  </xdr:twoCellAnchor>
  <xdr:twoCellAnchor>
    <xdr:from>
      <xdr:col>1</xdr:col>
      <xdr:colOff>59767</xdr:colOff>
      <xdr:row>6</xdr:row>
      <xdr:rowOff>67236</xdr:rowOff>
    </xdr:from>
    <xdr:to>
      <xdr:col>1</xdr:col>
      <xdr:colOff>901013</xdr:colOff>
      <xdr:row>6</xdr:row>
      <xdr:rowOff>575235</xdr:rowOff>
    </xdr:to>
    <xdr:pic>
      <xdr:nvPicPr>
        <xdr:cNvPr id="9390" name="Picture 52" descr="A white camera with a black and white logo&#10;&#10;Description automatically generated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9DFBF715-FC1D-4791-ACF2-01B93470EB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06" b="19807"/>
        <a:stretch/>
      </xdr:blipFill>
      <xdr:spPr>
        <a:xfrm>
          <a:off x="11238017962" y="3705786"/>
          <a:ext cx="841246" cy="507999"/>
        </a:xfrm>
        <a:prstGeom prst="rect">
          <a:avLst/>
        </a:prstGeom>
      </xdr:spPr>
    </xdr:pic>
    <xdr:clientData/>
  </xdr:twoCellAnchor>
  <xdr:twoCellAnchor>
    <xdr:from>
      <xdr:col>1</xdr:col>
      <xdr:colOff>209178</xdr:colOff>
      <xdr:row>16</xdr:row>
      <xdr:rowOff>74707</xdr:rowOff>
    </xdr:from>
    <xdr:to>
      <xdr:col>1</xdr:col>
      <xdr:colOff>784413</xdr:colOff>
      <xdr:row>16</xdr:row>
      <xdr:rowOff>649942</xdr:rowOff>
    </xdr:to>
    <xdr:pic>
      <xdr:nvPicPr>
        <xdr:cNvPr id="9391" name="Picture 54" descr="A white dome camera with a black lens&#10;&#10;Description automatically generated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595F099D-B01F-47A6-B39D-D2D41D8B2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134562" y="11047507"/>
          <a:ext cx="575235" cy="575235"/>
        </a:xfrm>
        <a:prstGeom prst="rect">
          <a:avLst/>
        </a:prstGeom>
      </xdr:spPr>
    </xdr:pic>
    <xdr:clientData/>
  </xdr:twoCellAnchor>
  <xdr:twoCellAnchor>
    <xdr:from>
      <xdr:col>1</xdr:col>
      <xdr:colOff>62567</xdr:colOff>
      <xdr:row>27</xdr:row>
      <xdr:rowOff>156885</xdr:rowOff>
    </xdr:from>
    <xdr:to>
      <xdr:col>1</xdr:col>
      <xdr:colOff>975139</xdr:colOff>
      <xdr:row>27</xdr:row>
      <xdr:rowOff>605119</xdr:rowOff>
    </xdr:to>
    <xdr:pic>
      <xdr:nvPicPr>
        <xdr:cNvPr id="9393" name="Picture 72" descr="A white camera with a black lens&#10;&#10;Description automatically generated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C8CCC106-666F-4108-897B-E5F1133A8C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 b="27549"/>
        <a:stretch/>
      </xdr:blipFill>
      <xdr:spPr>
        <a:xfrm>
          <a:off x="11241744311" y="20368935"/>
          <a:ext cx="912572" cy="448234"/>
        </a:xfrm>
        <a:prstGeom prst="rect">
          <a:avLst/>
        </a:prstGeom>
      </xdr:spPr>
    </xdr:pic>
    <xdr:clientData/>
  </xdr:twoCellAnchor>
  <xdr:twoCellAnchor>
    <xdr:from>
      <xdr:col>1</xdr:col>
      <xdr:colOff>90268</xdr:colOff>
      <xdr:row>38</xdr:row>
      <xdr:rowOff>149412</xdr:rowOff>
    </xdr:from>
    <xdr:to>
      <xdr:col>1</xdr:col>
      <xdr:colOff>986739</xdr:colOff>
      <xdr:row>38</xdr:row>
      <xdr:rowOff>518459</xdr:rowOff>
    </xdr:to>
    <xdr:pic>
      <xdr:nvPicPr>
        <xdr:cNvPr id="9395" name="Picture 82" descr="A white camera with black cover&#10;&#10;Description automatically generated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A1963D3F-F8EF-42B8-85A0-65E0ACD26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544344" y="26015079"/>
          <a:ext cx="896471" cy="369047"/>
        </a:xfrm>
        <a:prstGeom prst="rect">
          <a:avLst/>
        </a:prstGeom>
      </xdr:spPr>
    </xdr:pic>
    <xdr:clientData/>
  </xdr:twoCellAnchor>
  <xdr:twoCellAnchor>
    <xdr:from>
      <xdr:col>1</xdr:col>
      <xdr:colOff>265827</xdr:colOff>
      <xdr:row>67</xdr:row>
      <xdr:rowOff>48558</xdr:rowOff>
    </xdr:from>
    <xdr:to>
      <xdr:col>1</xdr:col>
      <xdr:colOff>831102</xdr:colOff>
      <xdr:row>67</xdr:row>
      <xdr:rowOff>613833</xdr:rowOff>
    </xdr:to>
    <xdr:pic>
      <xdr:nvPicPr>
        <xdr:cNvPr id="9396" name="Picture 91" descr="A white dome camera with a black lens&#10;&#10;Description automatically generated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2AE455FE-7B87-41AD-8548-830895480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699981" y="45027725"/>
          <a:ext cx="565275" cy="565275"/>
        </a:xfrm>
        <a:prstGeom prst="rect">
          <a:avLst/>
        </a:prstGeom>
      </xdr:spPr>
    </xdr:pic>
    <xdr:clientData/>
  </xdr:twoCellAnchor>
  <xdr:twoCellAnchor>
    <xdr:from>
      <xdr:col>1</xdr:col>
      <xdr:colOff>243416</xdr:colOff>
      <xdr:row>68</xdr:row>
      <xdr:rowOff>29882</xdr:rowOff>
    </xdr:from>
    <xdr:to>
      <xdr:col>1</xdr:col>
      <xdr:colOff>808690</xdr:colOff>
      <xdr:row>68</xdr:row>
      <xdr:rowOff>595156</xdr:rowOff>
    </xdr:to>
    <xdr:pic>
      <xdr:nvPicPr>
        <xdr:cNvPr id="9397" name="Picture 92" descr="A white dome camera with a black lens&#10;&#10;Description automatically generated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DEFBBC5A-CFA7-4E62-9305-E37762ECC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722393" y="45686382"/>
          <a:ext cx="565274" cy="565274"/>
        </a:xfrm>
        <a:prstGeom prst="rect">
          <a:avLst/>
        </a:prstGeom>
      </xdr:spPr>
    </xdr:pic>
    <xdr:clientData/>
  </xdr:twoCellAnchor>
  <xdr:twoCellAnchor>
    <xdr:from>
      <xdr:col>1</xdr:col>
      <xdr:colOff>233456</xdr:colOff>
      <xdr:row>69</xdr:row>
      <xdr:rowOff>29885</xdr:rowOff>
    </xdr:from>
    <xdr:to>
      <xdr:col>1</xdr:col>
      <xdr:colOff>808690</xdr:colOff>
      <xdr:row>69</xdr:row>
      <xdr:rowOff>605119</xdr:rowOff>
    </xdr:to>
    <xdr:pic>
      <xdr:nvPicPr>
        <xdr:cNvPr id="9398" name="Picture 97" descr="A white dome camera with a black lens&#10;&#10;Description automatically generated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6153068C-3186-4E84-9E20-1BAD874A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722393" y="45220718"/>
          <a:ext cx="575234" cy="575234"/>
        </a:xfrm>
        <a:prstGeom prst="rect">
          <a:avLst/>
        </a:prstGeom>
      </xdr:spPr>
    </xdr:pic>
    <xdr:clientData/>
  </xdr:twoCellAnchor>
  <xdr:twoCellAnchor>
    <xdr:from>
      <xdr:col>1</xdr:col>
      <xdr:colOff>252752</xdr:colOff>
      <xdr:row>48</xdr:row>
      <xdr:rowOff>78442</xdr:rowOff>
    </xdr:from>
    <xdr:to>
      <xdr:col>1</xdr:col>
      <xdr:colOff>805200</xdr:colOff>
      <xdr:row>48</xdr:row>
      <xdr:rowOff>564116</xdr:rowOff>
    </xdr:to>
    <xdr:pic>
      <xdr:nvPicPr>
        <xdr:cNvPr id="9402" name="Picture 59" descr="A white cctv camera&#10;&#10;Description automatically generated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E5CEA9D6-95BD-478A-AAE4-578FE6D8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75725883" y="32611609"/>
          <a:ext cx="552448" cy="485674"/>
        </a:xfrm>
        <a:prstGeom prst="rect">
          <a:avLst/>
        </a:prstGeom>
      </xdr:spPr>
    </xdr:pic>
    <xdr:clientData/>
  </xdr:twoCellAnchor>
  <xdr:twoCellAnchor>
    <xdr:from>
      <xdr:col>1</xdr:col>
      <xdr:colOff>44824</xdr:colOff>
      <xdr:row>91</xdr:row>
      <xdr:rowOff>156882</xdr:rowOff>
    </xdr:from>
    <xdr:to>
      <xdr:col>1</xdr:col>
      <xdr:colOff>944103</xdr:colOff>
      <xdr:row>91</xdr:row>
      <xdr:rowOff>552289</xdr:rowOff>
    </xdr:to>
    <xdr:pic>
      <xdr:nvPicPr>
        <xdr:cNvPr id="9403" name="Picture 68" descr="A white camera with a black background&#10;&#10;Description automatically generated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022AE5CB-EBCC-4AB1-9C3F-3B1FA45547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54" b="28377"/>
        <a:stretch/>
      </xdr:blipFill>
      <xdr:spPr>
        <a:xfrm>
          <a:off x="11237974872" y="61478832"/>
          <a:ext cx="899279" cy="395407"/>
        </a:xfrm>
        <a:prstGeom prst="rect">
          <a:avLst/>
        </a:prstGeom>
      </xdr:spPr>
    </xdr:pic>
    <xdr:clientData/>
  </xdr:twoCellAnchor>
  <xdr:twoCellAnchor>
    <xdr:from>
      <xdr:col>1</xdr:col>
      <xdr:colOff>286808</xdr:colOff>
      <xdr:row>11</xdr:row>
      <xdr:rowOff>27563</xdr:rowOff>
    </xdr:from>
    <xdr:to>
      <xdr:col>1</xdr:col>
      <xdr:colOff>791633</xdr:colOff>
      <xdr:row>11</xdr:row>
      <xdr:rowOff>565150</xdr:rowOff>
    </xdr:to>
    <xdr:pic>
      <xdr:nvPicPr>
        <xdr:cNvPr id="9405" name="תמונה 90" descr="4 MP Smart Hybrid Light Fixed Turret Network Camera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46507441-F0C3-4492-BBE9-961E56AE59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2" t="4280" r="10092" b="7340"/>
        <a:stretch/>
      </xdr:blipFill>
      <xdr:spPr bwMode="auto">
        <a:xfrm>
          <a:off x="11275739450" y="7711063"/>
          <a:ext cx="504825" cy="537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276225</xdr:colOff>
      <xdr:row>52</xdr:row>
      <xdr:rowOff>33934</xdr:rowOff>
    </xdr:from>
    <xdr:to>
      <xdr:col>1</xdr:col>
      <xdr:colOff>736600</xdr:colOff>
      <xdr:row>52</xdr:row>
      <xdr:rowOff>533996</xdr:rowOff>
    </xdr:to>
    <xdr:pic>
      <xdr:nvPicPr>
        <xdr:cNvPr id="9408" name="תמונה 93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3A2CA019-5447-4DA9-A0C5-3D3DCA555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1238182375" y="33009484"/>
          <a:ext cx="460375" cy="500062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32</xdr:row>
      <xdr:rowOff>124890</xdr:rowOff>
    </xdr:from>
    <xdr:to>
      <xdr:col>1</xdr:col>
      <xdr:colOff>914400</xdr:colOff>
      <xdr:row>32</xdr:row>
      <xdr:rowOff>470089</xdr:rowOff>
    </xdr:to>
    <xdr:pic>
      <xdr:nvPicPr>
        <xdr:cNvPr id="9409" name="תמונה 94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EA137986-5097-4D00-AE4E-7BC38B077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238004575" y="21813315"/>
          <a:ext cx="838200" cy="345199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41</xdr:row>
      <xdr:rowOff>123825</xdr:rowOff>
    </xdr:from>
    <xdr:to>
      <xdr:col>1</xdr:col>
      <xdr:colOff>927100</xdr:colOff>
      <xdr:row>41</xdr:row>
      <xdr:rowOff>469024</xdr:rowOff>
    </xdr:to>
    <xdr:pic>
      <xdr:nvPicPr>
        <xdr:cNvPr id="9410" name="תמונה 95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22118EDF-CEAC-4E80-AB32-FE6E46FC8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237991875" y="24412575"/>
          <a:ext cx="841375" cy="345199"/>
        </a:xfrm>
        <a:prstGeom prst="rect">
          <a:avLst/>
        </a:prstGeom>
      </xdr:spPr>
    </xdr:pic>
    <xdr:clientData/>
  </xdr:twoCellAnchor>
  <xdr:twoCellAnchor>
    <xdr:from>
      <xdr:col>1</xdr:col>
      <xdr:colOff>240738</xdr:colOff>
      <xdr:row>64</xdr:row>
      <xdr:rowOff>8805</xdr:rowOff>
    </xdr:from>
    <xdr:to>
      <xdr:col>1</xdr:col>
      <xdr:colOff>814915</xdr:colOff>
      <xdr:row>64</xdr:row>
      <xdr:rowOff>536622</xdr:rowOff>
    </xdr:to>
    <xdr:pic>
      <xdr:nvPicPr>
        <xdr:cNvPr id="9411" name="תמונה 96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8970592C-6D7B-45AA-B44A-AB299475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1275716168" y="43273472"/>
          <a:ext cx="574177" cy="527817"/>
        </a:xfrm>
        <a:prstGeom prst="rect">
          <a:avLst/>
        </a:prstGeom>
      </xdr:spPr>
    </xdr:pic>
    <xdr:clientData/>
  </xdr:twoCellAnchor>
  <xdr:twoCellAnchor>
    <xdr:from>
      <xdr:col>1</xdr:col>
      <xdr:colOff>91016</xdr:colOff>
      <xdr:row>76</xdr:row>
      <xdr:rowOff>90768</xdr:rowOff>
    </xdr:from>
    <xdr:to>
      <xdr:col>1</xdr:col>
      <xdr:colOff>954607</xdr:colOff>
      <xdr:row>76</xdr:row>
      <xdr:rowOff>437030</xdr:rowOff>
    </xdr:to>
    <xdr:pic>
      <xdr:nvPicPr>
        <xdr:cNvPr id="9412" name="תמונה 97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6526A834-124B-417C-99CB-F3162FA3D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275576476" y="50022935"/>
          <a:ext cx="863591" cy="346262"/>
        </a:xfrm>
        <a:prstGeom prst="rect">
          <a:avLst/>
        </a:prstGeom>
      </xdr:spPr>
    </xdr:pic>
    <xdr:clientData/>
  </xdr:twoCellAnchor>
  <xdr:twoCellAnchor>
    <xdr:from>
      <xdr:col>1</xdr:col>
      <xdr:colOff>43142</xdr:colOff>
      <xdr:row>77</xdr:row>
      <xdr:rowOff>103095</xdr:rowOff>
    </xdr:from>
    <xdr:to>
      <xdr:col>1</xdr:col>
      <xdr:colOff>931310</xdr:colOff>
      <xdr:row>77</xdr:row>
      <xdr:rowOff>437029</xdr:rowOff>
    </xdr:to>
    <xdr:pic>
      <xdr:nvPicPr>
        <xdr:cNvPr id="9413" name="תמונה 98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CD56DCE6-2A8A-41C2-A213-343D55030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9918739867" y="50092536"/>
          <a:ext cx="888168" cy="333934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79</xdr:row>
      <xdr:rowOff>76200</xdr:rowOff>
    </xdr:from>
    <xdr:to>
      <xdr:col>1</xdr:col>
      <xdr:colOff>807609</xdr:colOff>
      <xdr:row>79</xdr:row>
      <xdr:rowOff>425824</xdr:rowOff>
    </xdr:to>
    <xdr:pic>
      <xdr:nvPicPr>
        <xdr:cNvPr id="9414" name="תמונה 99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4940C988-C7A8-4DD9-A3D2-B42420D9D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9918863568" y="51880994"/>
          <a:ext cx="702834" cy="349624"/>
        </a:xfrm>
        <a:prstGeom prst="rect">
          <a:avLst/>
        </a:prstGeom>
      </xdr:spPr>
    </xdr:pic>
    <xdr:clientData/>
  </xdr:twoCellAnchor>
  <xdr:twoCellAnchor>
    <xdr:from>
      <xdr:col>1</xdr:col>
      <xdr:colOff>126999</xdr:colOff>
      <xdr:row>23</xdr:row>
      <xdr:rowOff>112061</xdr:rowOff>
    </xdr:from>
    <xdr:to>
      <xdr:col>1</xdr:col>
      <xdr:colOff>962025</xdr:colOff>
      <xdr:row>23</xdr:row>
      <xdr:rowOff>560887</xdr:rowOff>
    </xdr:to>
    <xdr:pic>
      <xdr:nvPicPr>
        <xdr:cNvPr id="9415" name="Picture 65" descr="A white camera with a black and white circle&#10;&#10;Description automatically generated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0DC0B092-CEB4-433A-9FBB-0C1E7B60A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00" b="23750"/>
        <a:stretch/>
      </xdr:blipFill>
      <xdr:spPr>
        <a:xfrm>
          <a:off x="11241757425" y="16942736"/>
          <a:ext cx="835026" cy="448826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84</xdr:row>
      <xdr:rowOff>114300</xdr:rowOff>
    </xdr:from>
    <xdr:to>
      <xdr:col>1</xdr:col>
      <xdr:colOff>795618</xdr:colOff>
      <xdr:row>84</xdr:row>
      <xdr:rowOff>525029</xdr:rowOff>
    </xdr:to>
    <xdr:pic>
      <xdr:nvPicPr>
        <xdr:cNvPr id="9425" name="תמונה 110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81F6819F-823E-4FB1-B2EA-B37671B9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9918875559" y="56423859"/>
          <a:ext cx="643218" cy="410729"/>
        </a:xfrm>
        <a:prstGeom prst="rect">
          <a:avLst/>
        </a:prstGeom>
      </xdr:spPr>
    </xdr:pic>
    <xdr:clientData/>
  </xdr:twoCellAnchor>
  <xdr:twoCellAnchor>
    <xdr:from>
      <xdr:col>1</xdr:col>
      <xdr:colOff>258954</xdr:colOff>
      <xdr:row>103</xdr:row>
      <xdr:rowOff>0</xdr:rowOff>
    </xdr:from>
    <xdr:to>
      <xdr:col>1</xdr:col>
      <xdr:colOff>767854</xdr:colOff>
      <xdr:row>103</xdr:row>
      <xdr:rowOff>550563</xdr:rowOff>
    </xdr:to>
    <xdr:pic>
      <xdr:nvPicPr>
        <xdr:cNvPr id="9426" name="Picture 3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AD1F890C-4614-45C7-B757-240CB6F80D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40" t="8867" r="32918" b="5507"/>
        <a:stretch/>
      </xdr:blipFill>
      <xdr:spPr>
        <a:xfrm>
          <a:off x="11238151121" y="67979925"/>
          <a:ext cx="508900" cy="550563"/>
        </a:xfrm>
        <a:prstGeom prst="rect">
          <a:avLst/>
        </a:prstGeom>
      </xdr:spPr>
    </xdr:pic>
    <xdr:clientData/>
  </xdr:twoCellAnchor>
  <xdr:twoCellAnchor>
    <xdr:from>
      <xdr:col>1</xdr:col>
      <xdr:colOff>313766</xdr:colOff>
      <xdr:row>100</xdr:row>
      <xdr:rowOff>89646</xdr:rowOff>
    </xdr:from>
    <xdr:to>
      <xdr:col>1</xdr:col>
      <xdr:colOff>778111</xdr:colOff>
      <xdr:row>100</xdr:row>
      <xdr:rowOff>526676</xdr:rowOff>
    </xdr:to>
    <xdr:pic>
      <xdr:nvPicPr>
        <xdr:cNvPr id="9431" name="Picture 9430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69A494EB-34CA-BB56-A0A7-B4696AFB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9918893066" y="1804146"/>
          <a:ext cx="464345" cy="4370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17</xdr:row>
      <xdr:rowOff>304800</xdr:rowOff>
    </xdr:to>
    <xdr:sp macro="" textlink="">
      <xdr:nvSpPr>
        <xdr:cNvPr id="15" name="AutoShape 4" descr="Hikvision DS-2CD1143G2-I 4MP Dome IR LEDs PoE Acusense">
          <a:extLst>
            <a:ext uri="{FF2B5EF4-FFF2-40B4-BE49-F238E27FC236}">
              <a16:creationId xmlns:a16="http://schemas.microsoft.com/office/drawing/2014/main" id="{27410CA3-98EF-452B-A3C2-C9B1DCCDFE5C}"/>
            </a:ext>
          </a:extLst>
        </xdr:cNvPr>
        <xdr:cNvSpPr>
          <a:spLocks noChangeAspect="1" noChangeArrowheads="1"/>
        </xdr:cNvSpPr>
      </xdr:nvSpPr>
      <xdr:spPr bwMode="auto">
        <a:xfrm flipH="1">
          <a:off x="11242414650" y="1220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5</xdr:row>
      <xdr:rowOff>19050</xdr:rowOff>
    </xdr:from>
    <xdr:to>
      <xdr:col>1</xdr:col>
      <xdr:colOff>923925</xdr:colOff>
      <xdr:row>5</xdr:row>
      <xdr:rowOff>512263</xdr:rowOff>
    </xdr:to>
    <xdr:pic>
      <xdr:nvPicPr>
        <xdr:cNvPr id="10" name="תמונה 9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AC1314DB-FFE1-0333-42A6-55C93A35B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1241795525" y="3743325"/>
          <a:ext cx="800100" cy="493213"/>
        </a:xfrm>
        <a:prstGeom prst="rect">
          <a:avLst/>
        </a:prstGeom>
      </xdr:spPr>
    </xdr:pic>
    <xdr:clientData/>
  </xdr:twoCellAnchor>
  <xdr:twoCellAnchor>
    <xdr:from>
      <xdr:col>1</xdr:col>
      <xdr:colOff>268817</xdr:colOff>
      <xdr:row>12</xdr:row>
      <xdr:rowOff>38100</xdr:rowOff>
    </xdr:from>
    <xdr:to>
      <xdr:col>1</xdr:col>
      <xdr:colOff>783166</xdr:colOff>
      <xdr:row>12</xdr:row>
      <xdr:rowOff>552449</xdr:rowOff>
    </xdr:to>
    <xdr:pic>
      <xdr:nvPicPr>
        <xdr:cNvPr id="13" name="תמונה 12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7E23E2CB-6F65-DF4F-3C98-78341D2DD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1275747917" y="8293100"/>
          <a:ext cx="514349" cy="514349"/>
        </a:xfrm>
        <a:prstGeom prst="rect">
          <a:avLst/>
        </a:prstGeom>
      </xdr:spPr>
    </xdr:pic>
    <xdr:clientData/>
  </xdr:twoCellAnchor>
  <xdr:twoCellAnchor>
    <xdr:from>
      <xdr:col>1</xdr:col>
      <xdr:colOff>125942</xdr:colOff>
      <xdr:row>17</xdr:row>
      <xdr:rowOff>28576</xdr:rowOff>
    </xdr:from>
    <xdr:to>
      <xdr:col>1</xdr:col>
      <xdr:colOff>926041</xdr:colOff>
      <xdr:row>17</xdr:row>
      <xdr:rowOff>628650</xdr:rowOff>
    </xdr:to>
    <xdr:pic>
      <xdr:nvPicPr>
        <xdr:cNvPr id="14" name="תמונה 13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5D1E61D3-3430-1921-65AB-13D0679B6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1275605042" y="11776076"/>
          <a:ext cx="800099" cy="600074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59</xdr:row>
      <xdr:rowOff>19050</xdr:rowOff>
    </xdr:from>
    <xdr:to>
      <xdr:col>1</xdr:col>
      <xdr:colOff>857250</xdr:colOff>
      <xdr:row>59</xdr:row>
      <xdr:rowOff>666749</xdr:rowOff>
    </xdr:to>
    <xdr:pic>
      <xdr:nvPicPr>
        <xdr:cNvPr id="16" name="תמונה 15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D30B3BB8-A19C-B618-1BA4-6286EC970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1241862200" y="37499925"/>
          <a:ext cx="647699" cy="647699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73</xdr:row>
      <xdr:rowOff>51988</xdr:rowOff>
    </xdr:from>
    <xdr:to>
      <xdr:col>1</xdr:col>
      <xdr:colOff>825500</xdr:colOff>
      <xdr:row>73</xdr:row>
      <xdr:rowOff>600142</xdr:rowOff>
    </xdr:to>
    <xdr:pic>
      <xdr:nvPicPr>
        <xdr:cNvPr id="17" name="Picture 75" descr="A white circular object with a black circle&#10;&#10;Description automatically generated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A9037761-E0CF-4E89-81CB-668FE40B2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54" b="7848"/>
        <a:stretch/>
      </xdr:blipFill>
      <xdr:spPr>
        <a:xfrm>
          <a:off x="11275705583" y="47952155"/>
          <a:ext cx="644525" cy="548154"/>
        </a:xfrm>
        <a:prstGeom prst="rect">
          <a:avLst/>
        </a:prstGeom>
      </xdr:spPr>
    </xdr:pic>
    <xdr:clientData/>
  </xdr:twoCellAnchor>
  <xdr:twoCellAnchor>
    <xdr:from>
      <xdr:col>1</xdr:col>
      <xdr:colOff>252940</xdr:colOff>
      <xdr:row>95</xdr:row>
      <xdr:rowOff>104774</xdr:rowOff>
    </xdr:from>
    <xdr:to>
      <xdr:col>1</xdr:col>
      <xdr:colOff>846721</xdr:colOff>
      <xdr:row>95</xdr:row>
      <xdr:rowOff>639661</xdr:rowOff>
    </xdr:to>
    <xdr:pic>
      <xdr:nvPicPr>
        <xdr:cNvPr id="23" name="תמונה 22" descr="4MP DeepinView Moto Varifocal Dome Camera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E6D58AF6-69C1-6EF0-8CA7-E3312DFDB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49" b="5169"/>
        <a:stretch/>
      </xdr:blipFill>
      <xdr:spPr bwMode="auto">
        <a:xfrm>
          <a:off x="11275684362" y="63012107"/>
          <a:ext cx="593781" cy="53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21</xdr:row>
      <xdr:rowOff>161926</xdr:rowOff>
    </xdr:from>
    <xdr:to>
      <xdr:col>1</xdr:col>
      <xdr:colOff>981454</xdr:colOff>
      <xdr:row>21</xdr:row>
      <xdr:rowOff>560454</xdr:rowOff>
    </xdr:to>
    <xdr:pic>
      <xdr:nvPicPr>
        <xdr:cNvPr id="26" name="תמונה 25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6775E728-9148-0C41-4085-820770E2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flipH="1">
          <a:off x="11241737996" y="16316326"/>
          <a:ext cx="829054" cy="398528"/>
        </a:xfrm>
        <a:prstGeom prst="rect">
          <a:avLst/>
        </a:prstGeom>
      </xdr:spPr>
    </xdr:pic>
    <xdr:clientData/>
  </xdr:twoCellAnchor>
  <xdr:twoCellAnchor>
    <xdr:from>
      <xdr:col>1</xdr:col>
      <xdr:colOff>240241</xdr:colOff>
      <xdr:row>15</xdr:row>
      <xdr:rowOff>76200</xdr:rowOff>
    </xdr:from>
    <xdr:to>
      <xdr:col>1</xdr:col>
      <xdr:colOff>815476</xdr:colOff>
      <xdr:row>15</xdr:row>
      <xdr:rowOff>651435</xdr:rowOff>
    </xdr:to>
    <xdr:pic>
      <xdr:nvPicPr>
        <xdr:cNvPr id="30" name="Picture 54" descr="A white dome camera with a black lens&#10;&#10;Description automatically generated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5EBB274C-C863-454B-A74A-5CC80DC1D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715607" y="10257367"/>
          <a:ext cx="575235" cy="57523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80</xdr:row>
      <xdr:rowOff>57150</xdr:rowOff>
    </xdr:from>
    <xdr:to>
      <xdr:col>1</xdr:col>
      <xdr:colOff>1016000</xdr:colOff>
      <xdr:row>80</xdr:row>
      <xdr:rowOff>479694</xdr:rowOff>
    </xdr:to>
    <xdr:pic>
      <xdr:nvPicPr>
        <xdr:cNvPr id="32" name="תמונה 31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C20AC0BF-F402-B0D6-B59C-34D3A7CCE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1275515083" y="52275317"/>
          <a:ext cx="958850" cy="422544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24</xdr:row>
      <xdr:rowOff>76200</xdr:rowOff>
    </xdr:from>
    <xdr:to>
      <xdr:col>1</xdr:col>
      <xdr:colOff>1009650</xdr:colOff>
      <xdr:row>24</xdr:row>
      <xdr:rowOff>638175</xdr:rowOff>
    </xdr:to>
    <xdr:pic>
      <xdr:nvPicPr>
        <xdr:cNvPr id="2" name="תמונה 1" descr="img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8D2EC3C7-7DE1-FCA3-11F2-63640190D5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9" cstate="print">
          <a:extLst>
            <a:ext uri="{BEBA8EAE-BF5A-486C-A8C5-ECC9F3942E4B}">
              <a14:imgProps xmlns:a14="http://schemas.microsoft.com/office/drawing/2010/main">
                <a14:imgLayer r:embed="rId130">
                  <a14:imgEffect>
                    <a14:backgroundRemoval t="10000" b="90000" l="1000" r="97667">
                      <a14:foregroundMark x1="7500" y1="63167" x2="2167" y2="48667"/>
                      <a14:foregroundMark x1="2167" y1="48667" x2="6167" y2="27833"/>
                      <a14:foregroundMark x1="6167" y1="27833" x2="7833" y2="24333"/>
                      <a14:foregroundMark x1="1000" y1="33500" x2="1667" y2="42667"/>
                      <a14:foregroundMark x1="90333" y1="36000" x2="94667" y2="45833"/>
                      <a14:foregroundMark x1="94667" y1="45833" x2="93333" y2="58500"/>
                      <a14:foregroundMark x1="93333" y1="58500" x2="92833" y2="59500"/>
                      <a14:foregroundMark x1="96833" y1="43333" x2="97667" y2="50333"/>
                      <a14:foregroundMark x1="86333" y1="31000" x2="85167" y2="31000"/>
                      <a14:foregroundMark x1="93167" y1="51167" x2="93167" y2="45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-10228" t="20455" r="5682" b="12500"/>
        <a:stretch/>
      </xdr:blipFill>
      <xdr:spPr bwMode="auto">
        <a:xfrm>
          <a:off x="11241709800" y="17011650"/>
          <a:ext cx="876299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85</xdr:row>
      <xdr:rowOff>114300</xdr:rowOff>
    </xdr:from>
    <xdr:to>
      <xdr:col>1</xdr:col>
      <xdr:colOff>795618</xdr:colOff>
      <xdr:row>85</xdr:row>
      <xdr:rowOff>525029</xdr:rowOff>
    </xdr:to>
    <xdr:pic>
      <xdr:nvPicPr>
        <xdr:cNvPr id="12" name="תמונה 110">
          <a:hlinkClick xmlns:r="http://schemas.openxmlformats.org/officeDocument/2006/relationships" r:id="rId131"/>
          <a:extLst>
            <a:ext uri="{FF2B5EF4-FFF2-40B4-BE49-F238E27FC236}">
              <a16:creationId xmlns:a16="http://schemas.microsoft.com/office/drawing/2014/main" id="{946E4777-4035-4612-B1CE-E5BE32DCD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1241923832" y="3267075"/>
          <a:ext cx="643218" cy="410729"/>
        </a:xfrm>
        <a:prstGeom prst="rect">
          <a:avLst/>
        </a:prstGeom>
      </xdr:spPr>
    </xdr:pic>
    <xdr:clientData/>
  </xdr:twoCellAnchor>
  <xdr:twoCellAnchor>
    <xdr:from>
      <xdr:col>1</xdr:col>
      <xdr:colOff>33295</xdr:colOff>
      <xdr:row>89</xdr:row>
      <xdr:rowOff>147998</xdr:rowOff>
    </xdr:from>
    <xdr:to>
      <xdr:col>1</xdr:col>
      <xdr:colOff>926051</xdr:colOff>
      <xdr:row>89</xdr:row>
      <xdr:rowOff>476249</xdr:rowOff>
    </xdr:to>
    <xdr:pic>
      <xdr:nvPicPr>
        <xdr:cNvPr id="18" name="Picture 61" descr="A white camera with a black background&#10;&#10;Description automatically generated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CAA6631A-54E7-44BA-AA03-C55C76CD53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60" b="27127"/>
        <a:stretch/>
      </xdr:blipFill>
      <xdr:spPr>
        <a:xfrm>
          <a:off x="11275605032" y="58398665"/>
          <a:ext cx="892756" cy="328251"/>
        </a:xfrm>
        <a:prstGeom prst="rect">
          <a:avLst/>
        </a:prstGeom>
      </xdr:spPr>
    </xdr:pic>
    <xdr:clientData/>
  </xdr:twoCellAnchor>
  <xdr:twoCellAnchor>
    <xdr:from>
      <xdr:col>1</xdr:col>
      <xdr:colOff>137801</xdr:colOff>
      <xdr:row>3</xdr:row>
      <xdr:rowOff>114300</xdr:rowOff>
    </xdr:from>
    <xdr:to>
      <xdr:col>1</xdr:col>
      <xdr:colOff>933450</xdr:colOff>
      <xdr:row>3</xdr:row>
      <xdr:rowOff>561975</xdr:rowOff>
    </xdr:to>
    <xdr:pic>
      <xdr:nvPicPr>
        <xdr:cNvPr id="22" name="תמונה 21" descr="DS-2CD1027G2-L(UF) - Network Cameras - Hikvision Global">
          <a:hlinkClick xmlns:r="http://schemas.openxmlformats.org/officeDocument/2006/relationships" r:id="rId134"/>
          <a:extLst>
            <a:ext uri="{FF2B5EF4-FFF2-40B4-BE49-F238E27FC236}">
              <a16:creationId xmlns:a16="http://schemas.microsoft.com/office/drawing/2014/main" id="{9050165B-6C4D-7648-64D5-C1CF21620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21" b="22113"/>
        <a:stretch/>
      </xdr:blipFill>
      <xdr:spPr bwMode="auto">
        <a:xfrm>
          <a:off x="11241786000" y="3267075"/>
          <a:ext cx="795649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304800</xdr:colOff>
      <xdr:row>55</xdr:row>
      <xdr:rowOff>304800</xdr:rowOff>
    </xdr:to>
    <xdr:sp macro="" textlink="">
      <xdr:nvSpPr>
        <xdr:cNvPr id="9219" name="AutoShape 3" descr="2 MP AcuSense Built-in Mic Fixed Mini Dome Network Camera">
          <a:extLst>
            <a:ext uri="{FF2B5EF4-FFF2-40B4-BE49-F238E27FC236}">
              <a16:creationId xmlns:a16="http://schemas.microsoft.com/office/drawing/2014/main" id="{637A3D8D-5DCE-0059-8EF2-0E3C8A510ABA}"/>
            </a:ext>
          </a:extLst>
        </xdr:cNvPr>
        <xdr:cNvSpPr>
          <a:spLocks noChangeAspect="1" noChangeArrowheads="1"/>
        </xdr:cNvSpPr>
      </xdr:nvSpPr>
      <xdr:spPr bwMode="auto">
        <a:xfrm>
          <a:off x="11242414650" y="3149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189864</xdr:colOff>
      <xdr:row>55</xdr:row>
      <xdr:rowOff>123826</xdr:rowOff>
    </xdr:from>
    <xdr:to>
      <xdr:col>1</xdr:col>
      <xdr:colOff>869728</xdr:colOff>
      <xdr:row>55</xdr:row>
      <xdr:rowOff>613834</xdr:rowOff>
    </xdr:to>
    <xdr:pic>
      <xdr:nvPicPr>
        <xdr:cNvPr id="24" name="תמונה 23">
          <a:hlinkClick xmlns:r="http://schemas.openxmlformats.org/officeDocument/2006/relationships" r:id="rId136"/>
          <a:extLst>
            <a:ext uri="{FF2B5EF4-FFF2-40B4-BE49-F238E27FC236}">
              <a16:creationId xmlns:a16="http://schemas.microsoft.com/office/drawing/2014/main" id="{4F8A62C8-6FE7-686A-2F71-271C8538E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1275661355" y="37292493"/>
          <a:ext cx="679864" cy="490008"/>
        </a:xfrm>
        <a:prstGeom prst="rect">
          <a:avLst/>
        </a:prstGeom>
      </xdr:spPr>
    </xdr:pic>
    <xdr:clientData/>
  </xdr:twoCellAnchor>
  <xdr:twoCellAnchor>
    <xdr:from>
      <xdr:col>1</xdr:col>
      <xdr:colOff>86102</xdr:colOff>
      <xdr:row>25</xdr:row>
      <xdr:rowOff>95250</xdr:rowOff>
    </xdr:from>
    <xdr:to>
      <xdr:col>1</xdr:col>
      <xdr:colOff>1028701</xdr:colOff>
      <xdr:row>25</xdr:row>
      <xdr:rowOff>568110</xdr:rowOff>
    </xdr:to>
    <xdr:pic>
      <xdr:nvPicPr>
        <xdr:cNvPr id="31" name="תמונה 30">
          <a:hlinkClick xmlns:r="http://schemas.openxmlformats.org/officeDocument/2006/relationships" r:id="rId138"/>
          <a:extLst>
            <a:ext uri="{FF2B5EF4-FFF2-40B4-BE49-F238E27FC236}">
              <a16:creationId xmlns:a16="http://schemas.microsoft.com/office/drawing/2014/main" id="{33F322AF-6EC0-D845-B091-3974D5FD38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/>
        <a:srcRect t="18614" r="6168" b="4268"/>
        <a:stretch/>
      </xdr:blipFill>
      <xdr:spPr>
        <a:xfrm>
          <a:off x="11241690749" y="18383250"/>
          <a:ext cx="942599" cy="47286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28</xdr:row>
      <xdr:rowOff>142875</xdr:rowOff>
    </xdr:from>
    <xdr:to>
      <xdr:col>1</xdr:col>
      <xdr:colOff>973666</xdr:colOff>
      <xdr:row>28</xdr:row>
      <xdr:rowOff>574332</xdr:rowOff>
    </xdr:to>
    <xdr:pic>
      <xdr:nvPicPr>
        <xdr:cNvPr id="35" name="Picture 72" descr="A white camera with a black lens&#10;&#10;Description automatically generated">
          <a:hlinkClick xmlns:r="http://schemas.openxmlformats.org/officeDocument/2006/relationships" r:id="rId140"/>
          <a:extLst>
            <a:ext uri="{FF2B5EF4-FFF2-40B4-BE49-F238E27FC236}">
              <a16:creationId xmlns:a16="http://schemas.microsoft.com/office/drawing/2014/main" id="{D476C9E5-6F15-4DF9-9468-0F0445ABFD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 b="27549"/>
        <a:stretch/>
      </xdr:blipFill>
      <xdr:spPr>
        <a:xfrm>
          <a:off x="11275557417" y="19341042"/>
          <a:ext cx="878416" cy="431457"/>
        </a:xfrm>
        <a:prstGeom prst="rect">
          <a:avLst/>
        </a:prstGeom>
      </xdr:spPr>
    </xdr:pic>
    <xdr:clientData/>
  </xdr:twoCellAnchor>
  <xdr:twoCellAnchor>
    <xdr:from>
      <xdr:col>1</xdr:col>
      <xdr:colOff>252752</xdr:colOff>
      <xdr:row>49</xdr:row>
      <xdr:rowOff>89025</xdr:rowOff>
    </xdr:from>
    <xdr:to>
      <xdr:col>1</xdr:col>
      <xdr:colOff>805200</xdr:colOff>
      <xdr:row>49</xdr:row>
      <xdr:rowOff>574699</xdr:rowOff>
    </xdr:to>
    <xdr:pic>
      <xdr:nvPicPr>
        <xdr:cNvPr id="36" name="Picture 59" descr="A white cctv camera&#10;&#10;Description automatically generated">
          <a:hlinkClick xmlns:r="http://schemas.openxmlformats.org/officeDocument/2006/relationships" r:id="rId142"/>
          <a:extLst>
            <a:ext uri="{FF2B5EF4-FFF2-40B4-BE49-F238E27FC236}">
              <a16:creationId xmlns:a16="http://schemas.microsoft.com/office/drawing/2014/main" id="{78B78D3D-551B-42C2-B51E-130B5D8A2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75725883" y="33299525"/>
          <a:ext cx="552448" cy="485674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53</xdr:row>
      <xdr:rowOff>33934</xdr:rowOff>
    </xdr:from>
    <xdr:to>
      <xdr:col>1</xdr:col>
      <xdr:colOff>736600</xdr:colOff>
      <xdr:row>53</xdr:row>
      <xdr:rowOff>533996</xdr:rowOff>
    </xdr:to>
    <xdr:pic>
      <xdr:nvPicPr>
        <xdr:cNvPr id="37" name="תמונה 93">
          <a:hlinkClick xmlns:r="http://schemas.openxmlformats.org/officeDocument/2006/relationships" r:id="rId143"/>
          <a:extLst>
            <a:ext uri="{FF2B5EF4-FFF2-40B4-BE49-F238E27FC236}">
              <a16:creationId xmlns:a16="http://schemas.microsoft.com/office/drawing/2014/main" id="{4F9E76AC-4A79-4DF7-A3CD-1A3107A2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1241982850" y="32314159"/>
          <a:ext cx="460375" cy="500062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33</xdr:row>
      <xdr:rowOff>124890</xdr:rowOff>
    </xdr:from>
    <xdr:to>
      <xdr:col>1</xdr:col>
      <xdr:colOff>914400</xdr:colOff>
      <xdr:row>33</xdr:row>
      <xdr:rowOff>470089</xdr:rowOff>
    </xdr:to>
    <xdr:pic>
      <xdr:nvPicPr>
        <xdr:cNvPr id="38" name="תמונה 94">
          <a:hlinkClick xmlns:r="http://schemas.openxmlformats.org/officeDocument/2006/relationships" r:id="rId144"/>
          <a:extLst>
            <a:ext uri="{FF2B5EF4-FFF2-40B4-BE49-F238E27FC236}">
              <a16:creationId xmlns:a16="http://schemas.microsoft.com/office/drawing/2014/main" id="{267448DC-9541-4A31-AF28-5C3E3982C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241805050" y="23146815"/>
          <a:ext cx="838200" cy="345199"/>
        </a:xfrm>
        <a:prstGeom prst="rect">
          <a:avLst/>
        </a:prstGeom>
      </xdr:spPr>
    </xdr:pic>
    <xdr:clientData/>
  </xdr:twoCellAnchor>
  <xdr:twoCellAnchor>
    <xdr:from>
      <xdr:col>1</xdr:col>
      <xdr:colOff>77258</xdr:colOff>
      <xdr:row>42</xdr:row>
      <xdr:rowOff>147107</xdr:rowOff>
    </xdr:from>
    <xdr:to>
      <xdr:col>1</xdr:col>
      <xdr:colOff>918633</xdr:colOff>
      <xdr:row>42</xdr:row>
      <xdr:rowOff>492306</xdr:rowOff>
    </xdr:to>
    <xdr:pic>
      <xdr:nvPicPr>
        <xdr:cNvPr id="39" name="תמונה 95">
          <a:hlinkClick xmlns:r="http://schemas.openxmlformats.org/officeDocument/2006/relationships" r:id="rId145"/>
          <a:extLst>
            <a:ext uri="{FF2B5EF4-FFF2-40B4-BE49-F238E27FC236}">
              <a16:creationId xmlns:a16="http://schemas.microsoft.com/office/drawing/2014/main" id="{602651F3-6384-496B-894C-7DBFDFC13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275612450" y="28616274"/>
          <a:ext cx="841375" cy="345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432854</xdr:colOff>
      <xdr:row>25</xdr:row>
      <xdr:rowOff>438950</xdr:rowOff>
    </xdr:to>
    <xdr:pic>
      <xdr:nvPicPr>
        <xdr:cNvPr id="40" name="תמונה 39">
          <a:extLst>
            <a:ext uri="{FF2B5EF4-FFF2-40B4-BE49-F238E27FC236}">
              <a16:creationId xmlns:a16="http://schemas.microsoft.com/office/drawing/2014/main" id="{9D3B62EB-691B-4A92-9475-5017C162C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182880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432854</xdr:colOff>
      <xdr:row>28</xdr:row>
      <xdr:rowOff>438950</xdr:rowOff>
    </xdr:to>
    <xdr:pic>
      <xdr:nvPicPr>
        <xdr:cNvPr id="41" name="תמונה 40">
          <a:extLst>
            <a:ext uri="{FF2B5EF4-FFF2-40B4-BE49-F238E27FC236}">
              <a16:creationId xmlns:a16="http://schemas.microsoft.com/office/drawing/2014/main" id="{21274952-87C4-4573-9715-D07217AF9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2031682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432854</xdr:colOff>
      <xdr:row>33</xdr:row>
      <xdr:rowOff>438950</xdr:rowOff>
    </xdr:to>
    <xdr:pic>
      <xdr:nvPicPr>
        <xdr:cNvPr id="42" name="תמונה 41">
          <a:extLst>
            <a:ext uri="{FF2B5EF4-FFF2-40B4-BE49-F238E27FC236}">
              <a16:creationId xmlns:a16="http://schemas.microsoft.com/office/drawing/2014/main" id="{8B9F392E-C176-4F60-BF93-52F79FC2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2359342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432854</xdr:colOff>
      <xdr:row>53</xdr:row>
      <xdr:rowOff>438950</xdr:rowOff>
    </xdr:to>
    <xdr:pic>
      <xdr:nvPicPr>
        <xdr:cNvPr id="43" name="תמונה 42">
          <a:extLst>
            <a:ext uri="{FF2B5EF4-FFF2-40B4-BE49-F238E27FC236}">
              <a16:creationId xmlns:a16="http://schemas.microsoft.com/office/drawing/2014/main" id="{9BD2A75D-1A5E-4750-84C0-6BA85520E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3399472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432854</xdr:colOff>
      <xdr:row>49</xdr:row>
      <xdr:rowOff>438950</xdr:rowOff>
    </xdr:to>
    <xdr:pic>
      <xdr:nvPicPr>
        <xdr:cNvPr id="44" name="תמונה 43">
          <a:extLst>
            <a:ext uri="{FF2B5EF4-FFF2-40B4-BE49-F238E27FC236}">
              <a16:creationId xmlns:a16="http://schemas.microsoft.com/office/drawing/2014/main" id="{F5FD38F2-2344-4060-9CA4-7D07CD976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3274695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432854</xdr:colOff>
      <xdr:row>42</xdr:row>
      <xdr:rowOff>438950</xdr:rowOff>
    </xdr:to>
    <xdr:pic>
      <xdr:nvPicPr>
        <xdr:cNvPr id="34" name="תמונה 33">
          <a:extLst>
            <a:ext uri="{FF2B5EF4-FFF2-40B4-BE49-F238E27FC236}">
              <a16:creationId xmlns:a16="http://schemas.microsoft.com/office/drawing/2014/main" id="{98459568-E16C-4685-A5C5-61D94E1A7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281178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432854</xdr:colOff>
      <xdr:row>26</xdr:row>
      <xdr:rowOff>438950</xdr:rowOff>
    </xdr:to>
    <xdr:pic>
      <xdr:nvPicPr>
        <xdr:cNvPr id="21" name="תמונה 20">
          <a:extLst>
            <a:ext uri="{FF2B5EF4-FFF2-40B4-BE49-F238E27FC236}">
              <a16:creationId xmlns:a16="http://schemas.microsoft.com/office/drawing/2014/main" id="{A0C53E6B-EDDF-4D28-877A-C0411299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1896427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432854</xdr:colOff>
      <xdr:row>31</xdr:row>
      <xdr:rowOff>438950</xdr:rowOff>
    </xdr:to>
    <xdr:pic>
      <xdr:nvPicPr>
        <xdr:cNvPr id="25" name="תמונה 24">
          <a:extLst>
            <a:ext uri="{FF2B5EF4-FFF2-40B4-BE49-F238E27FC236}">
              <a16:creationId xmlns:a16="http://schemas.microsoft.com/office/drawing/2014/main" id="{F092044E-0FE3-4650-AF5A-9D714DBAC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2166937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432854</xdr:colOff>
      <xdr:row>47</xdr:row>
      <xdr:rowOff>438950</xdr:rowOff>
    </xdr:to>
    <xdr:pic>
      <xdr:nvPicPr>
        <xdr:cNvPr id="27" name="תמונה 26">
          <a:extLst>
            <a:ext uri="{FF2B5EF4-FFF2-40B4-BE49-F238E27FC236}">
              <a16:creationId xmlns:a16="http://schemas.microsoft.com/office/drawing/2014/main" id="{2EEE0B5A-41BF-4485-B1A5-511A4DDAF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3207067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432854</xdr:colOff>
      <xdr:row>39</xdr:row>
      <xdr:rowOff>438950</xdr:rowOff>
    </xdr:to>
    <xdr:pic>
      <xdr:nvPicPr>
        <xdr:cNvPr id="28" name="תמונה 27">
          <a:extLst>
            <a:ext uri="{FF2B5EF4-FFF2-40B4-BE49-F238E27FC236}">
              <a16:creationId xmlns:a16="http://schemas.microsoft.com/office/drawing/2014/main" id="{C9E5A227-7359-4F8F-AFF8-080C422EB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275463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432854</xdr:colOff>
      <xdr:row>51</xdr:row>
      <xdr:rowOff>438950</xdr:rowOff>
    </xdr:to>
    <xdr:pic>
      <xdr:nvPicPr>
        <xdr:cNvPr id="33" name="תמונה 32">
          <a:extLst>
            <a:ext uri="{FF2B5EF4-FFF2-40B4-BE49-F238E27FC236}">
              <a16:creationId xmlns:a16="http://schemas.microsoft.com/office/drawing/2014/main" id="{E5CEBFE8-C0F7-4A13-BBC8-F9CA8EA0D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3409950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26</xdr:row>
      <xdr:rowOff>123825</xdr:rowOff>
    </xdr:from>
    <xdr:to>
      <xdr:col>1</xdr:col>
      <xdr:colOff>941147</xdr:colOff>
      <xdr:row>26</xdr:row>
      <xdr:rowOff>572059</xdr:rowOff>
    </xdr:to>
    <xdr:pic>
      <xdr:nvPicPr>
        <xdr:cNvPr id="46" name="Picture 53" descr="A white camera with a black lens&#10;&#10;Description automatically generated">
          <a:hlinkClick xmlns:r="http://schemas.openxmlformats.org/officeDocument/2006/relationships" r:id="rId147"/>
          <a:extLst>
            <a:ext uri="{FF2B5EF4-FFF2-40B4-BE49-F238E27FC236}">
              <a16:creationId xmlns:a16="http://schemas.microsoft.com/office/drawing/2014/main" id="{D644DED9-4BCE-4A96-81A6-27C461CE3C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33" b="27549"/>
        <a:stretch/>
      </xdr:blipFill>
      <xdr:spPr>
        <a:xfrm>
          <a:off x="11241778303" y="19088100"/>
          <a:ext cx="912572" cy="448234"/>
        </a:xfrm>
        <a:prstGeom prst="rect">
          <a:avLst/>
        </a:prstGeom>
      </xdr:spPr>
    </xdr:pic>
    <xdr:clientData/>
  </xdr:twoCellAnchor>
  <xdr:twoCellAnchor>
    <xdr:from>
      <xdr:col>1</xdr:col>
      <xdr:colOff>263523</xdr:colOff>
      <xdr:row>47</xdr:row>
      <xdr:rowOff>109007</xdr:rowOff>
    </xdr:from>
    <xdr:to>
      <xdr:col>1</xdr:col>
      <xdr:colOff>815971</xdr:colOff>
      <xdr:row>47</xdr:row>
      <xdr:rowOff>594681</xdr:rowOff>
    </xdr:to>
    <xdr:pic>
      <xdr:nvPicPr>
        <xdr:cNvPr id="47" name="Picture 59" descr="A white cctv camera&#10;&#10;Description automatically generated">
          <a:hlinkClick xmlns:r="http://schemas.openxmlformats.org/officeDocument/2006/relationships" r:id="rId148"/>
          <a:extLst>
            <a:ext uri="{FF2B5EF4-FFF2-40B4-BE49-F238E27FC236}">
              <a16:creationId xmlns:a16="http://schemas.microsoft.com/office/drawing/2014/main" id="{0CBFBFB9-48FD-4D71-AD74-BD1BDF9F9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75715112" y="31964840"/>
          <a:ext cx="552448" cy="485674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31</xdr:row>
      <xdr:rowOff>180975</xdr:rowOff>
    </xdr:from>
    <xdr:to>
      <xdr:col>1</xdr:col>
      <xdr:colOff>962025</xdr:colOff>
      <xdr:row>31</xdr:row>
      <xdr:rowOff>526174</xdr:rowOff>
    </xdr:to>
    <xdr:pic>
      <xdr:nvPicPr>
        <xdr:cNvPr id="48" name="תמונה 94">
          <a:hlinkClick xmlns:r="http://schemas.openxmlformats.org/officeDocument/2006/relationships" r:id="rId149"/>
          <a:extLst>
            <a:ext uri="{FF2B5EF4-FFF2-40B4-BE49-F238E27FC236}">
              <a16:creationId xmlns:a16="http://schemas.microsoft.com/office/drawing/2014/main" id="{9A2F23D3-2281-44D6-A9D8-007676BFC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1241757425" y="21850350"/>
          <a:ext cx="838200" cy="345199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39</xdr:row>
      <xdr:rowOff>142875</xdr:rowOff>
    </xdr:from>
    <xdr:to>
      <xdr:col>1</xdr:col>
      <xdr:colOff>941654</xdr:colOff>
      <xdr:row>39</xdr:row>
      <xdr:rowOff>485403</xdr:rowOff>
    </xdr:to>
    <xdr:pic>
      <xdr:nvPicPr>
        <xdr:cNvPr id="49" name="Picture 95" descr="A white camera with black and white face&#10;&#10;Description automatically generated">
          <a:hlinkClick xmlns:r="http://schemas.openxmlformats.org/officeDocument/2006/relationships" r:id="rId150"/>
          <a:extLst>
            <a:ext uri="{FF2B5EF4-FFF2-40B4-BE49-F238E27FC236}">
              <a16:creationId xmlns:a16="http://schemas.microsoft.com/office/drawing/2014/main" id="{96DCFADA-77F4-4A7E-A811-96CFE5AFC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32" b="22082"/>
        <a:stretch/>
      </xdr:blipFill>
      <xdr:spPr>
        <a:xfrm>
          <a:off x="11241777796" y="27689175"/>
          <a:ext cx="827354" cy="342528"/>
        </a:xfrm>
        <a:prstGeom prst="rect">
          <a:avLst/>
        </a:prstGeom>
      </xdr:spPr>
    </xdr:pic>
    <xdr:clientData/>
  </xdr:twoCellAnchor>
  <xdr:twoCellAnchor>
    <xdr:from>
      <xdr:col>1</xdr:col>
      <xdr:colOff>246589</xdr:colOff>
      <xdr:row>51</xdr:row>
      <xdr:rowOff>96308</xdr:rowOff>
    </xdr:from>
    <xdr:to>
      <xdr:col>1</xdr:col>
      <xdr:colOff>799037</xdr:colOff>
      <xdr:row>51</xdr:row>
      <xdr:rowOff>581982</xdr:rowOff>
    </xdr:to>
    <xdr:pic>
      <xdr:nvPicPr>
        <xdr:cNvPr id="50" name="Picture 59" descr="A white cctv camera&#10;&#10;Description automatically generated">
          <a:hlinkClick xmlns:r="http://schemas.openxmlformats.org/officeDocument/2006/relationships" r:id="rId151"/>
          <a:extLst>
            <a:ext uri="{FF2B5EF4-FFF2-40B4-BE49-F238E27FC236}">
              <a16:creationId xmlns:a16="http://schemas.microsoft.com/office/drawing/2014/main" id="{3B77D95E-68A3-4645-9827-2ED77493D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75732046" y="33984141"/>
          <a:ext cx="552448" cy="4856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432854</xdr:colOff>
      <xdr:row>22</xdr:row>
      <xdr:rowOff>438950</xdr:rowOff>
    </xdr:to>
    <xdr:pic>
      <xdr:nvPicPr>
        <xdr:cNvPr id="54" name="תמונה 53">
          <a:extLst>
            <a:ext uri="{FF2B5EF4-FFF2-40B4-BE49-F238E27FC236}">
              <a16:creationId xmlns:a16="http://schemas.microsoft.com/office/drawing/2014/main" id="{40D65B05-EE26-45F1-A7FD-28A58FA3A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1625917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33296</xdr:colOff>
      <xdr:row>90</xdr:row>
      <xdr:rowOff>147999</xdr:rowOff>
    </xdr:from>
    <xdr:to>
      <xdr:col>1</xdr:col>
      <xdr:colOff>952501</xdr:colOff>
      <xdr:row>90</xdr:row>
      <xdr:rowOff>485975</xdr:rowOff>
    </xdr:to>
    <xdr:pic>
      <xdr:nvPicPr>
        <xdr:cNvPr id="55" name="Picture 61" descr="A white camera with a black background&#10;&#10;Description automatically generated">
          <a:hlinkClick xmlns:r="http://schemas.openxmlformats.org/officeDocument/2006/relationships" r:id="rId132"/>
          <a:extLst>
            <a:ext uri="{FF2B5EF4-FFF2-40B4-BE49-F238E27FC236}">
              <a16:creationId xmlns:a16="http://schemas.microsoft.com/office/drawing/2014/main" id="{5D84F588-8324-4664-8A5F-E632778790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60" b="27127"/>
        <a:stretch/>
      </xdr:blipFill>
      <xdr:spPr>
        <a:xfrm>
          <a:off x="11275578582" y="59287666"/>
          <a:ext cx="919205" cy="3379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432854</xdr:colOff>
      <xdr:row>90</xdr:row>
      <xdr:rowOff>438950</xdr:rowOff>
    </xdr:to>
    <xdr:pic>
      <xdr:nvPicPr>
        <xdr:cNvPr id="56" name="תמונה 55">
          <a:extLst>
            <a:ext uri="{FF2B5EF4-FFF2-40B4-BE49-F238E27FC236}">
              <a16:creationId xmlns:a16="http://schemas.microsoft.com/office/drawing/2014/main" id="{F5F9CA38-CF85-4A23-BD24-0A82BE45C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630174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432854</xdr:colOff>
      <xdr:row>55</xdr:row>
      <xdr:rowOff>438950</xdr:rowOff>
    </xdr:to>
    <xdr:pic>
      <xdr:nvPicPr>
        <xdr:cNvPr id="57" name="תמונה 56">
          <a:extLst>
            <a:ext uri="{FF2B5EF4-FFF2-40B4-BE49-F238E27FC236}">
              <a16:creationId xmlns:a16="http://schemas.microsoft.com/office/drawing/2014/main" id="{F02D4EAB-D09D-4BFD-B10F-72C0AF39B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3659505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432854</xdr:colOff>
      <xdr:row>92</xdr:row>
      <xdr:rowOff>438950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E85F837E-3416-46C4-8D0A-C0E8B658A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6176962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16698</xdr:colOff>
      <xdr:row>94</xdr:row>
      <xdr:rowOff>132603</xdr:rowOff>
    </xdr:from>
    <xdr:to>
      <xdr:col>1</xdr:col>
      <xdr:colOff>944093</xdr:colOff>
      <xdr:row>94</xdr:row>
      <xdr:rowOff>497866</xdr:rowOff>
    </xdr:to>
    <xdr:pic>
      <xdr:nvPicPr>
        <xdr:cNvPr id="7" name="Picture 9219" descr="A white camera with a black background&#10;&#10;Description automatically generated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F6731D9B-982F-4A45-978E-5C4C6EC52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60" b="27127"/>
        <a:stretch/>
      </xdr:blipFill>
      <xdr:spPr>
        <a:xfrm>
          <a:off x="11241775357" y="62578503"/>
          <a:ext cx="927395" cy="3652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432854</xdr:colOff>
      <xdr:row>94</xdr:row>
      <xdr:rowOff>438950</xdr:rowOff>
    </xdr:to>
    <xdr:pic>
      <xdr:nvPicPr>
        <xdr:cNvPr id="20" name="תמונה 19">
          <a:extLst>
            <a:ext uri="{FF2B5EF4-FFF2-40B4-BE49-F238E27FC236}">
              <a16:creationId xmlns:a16="http://schemas.microsoft.com/office/drawing/2014/main" id="{4F383F72-C617-4B90-9A8D-6DA0C9D8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63122175"/>
          <a:ext cx="432854" cy="438950"/>
        </a:xfrm>
        <a:prstGeom prst="rect">
          <a:avLst/>
        </a:prstGeom>
      </xdr:spPr>
    </xdr:pic>
    <xdr:clientData/>
  </xdr:twoCellAnchor>
  <xdr:twoCellAnchor>
    <xdr:from>
      <xdr:col>9</xdr:col>
      <xdr:colOff>19051</xdr:colOff>
      <xdr:row>25</xdr:row>
      <xdr:rowOff>106136</xdr:rowOff>
    </xdr:from>
    <xdr:to>
      <xdr:col>9</xdr:col>
      <xdr:colOff>876300</xdr:colOff>
      <xdr:row>25</xdr:row>
      <xdr:rowOff>595992</xdr:rowOff>
    </xdr:to>
    <xdr:pic>
      <xdr:nvPicPr>
        <xdr:cNvPr id="51" name="תמונה 50">
          <a:extLst>
            <a:ext uri="{FF2B5EF4-FFF2-40B4-BE49-F238E27FC236}">
              <a16:creationId xmlns:a16="http://schemas.microsoft.com/office/drawing/2014/main" id="{F329E50E-8EBF-C8CF-98D1-85ABD31DB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94550" y="18394136"/>
          <a:ext cx="857249" cy="489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28</xdr:row>
      <xdr:rowOff>104775</xdr:rowOff>
    </xdr:from>
    <xdr:to>
      <xdr:col>9</xdr:col>
      <xdr:colOff>904874</xdr:colOff>
      <xdr:row>28</xdr:row>
      <xdr:rowOff>594631</xdr:rowOff>
    </xdr:to>
    <xdr:pic>
      <xdr:nvPicPr>
        <xdr:cNvPr id="52" name="תמונה 51">
          <a:extLst>
            <a:ext uri="{FF2B5EF4-FFF2-40B4-BE49-F238E27FC236}">
              <a16:creationId xmlns:a16="http://schemas.microsoft.com/office/drawing/2014/main" id="{33766772-1189-4808-9085-8F43C853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65976" y="20421600"/>
          <a:ext cx="857249" cy="489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19050</xdr:colOff>
      <xdr:row>33</xdr:row>
      <xdr:rowOff>66675</xdr:rowOff>
    </xdr:from>
    <xdr:to>
      <xdr:col>9</xdr:col>
      <xdr:colOff>876299</xdr:colOff>
      <xdr:row>33</xdr:row>
      <xdr:rowOff>556531</xdr:rowOff>
    </xdr:to>
    <xdr:pic>
      <xdr:nvPicPr>
        <xdr:cNvPr id="58" name="תמונה 57">
          <a:extLst>
            <a:ext uri="{FF2B5EF4-FFF2-40B4-BE49-F238E27FC236}">
              <a16:creationId xmlns:a16="http://schemas.microsoft.com/office/drawing/2014/main" id="{2D539E20-A5AD-43E3-8E48-F60E3EAE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94551" y="23660100"/>
          <a:ext cx="857249" cy="489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42</xdr:row>
      <xdr:rowOff>66675</xdr:rowOff>
    </xdr:from>
    <xdr:to>
      <xdr:col>9</xdr:col>
      <xdr:colOff>895349</xdr:colOff>
      <xdr:row>42</xdr:row>
      <xdr:rowOff>556531</xdr:rowOff>
    </xdr:to>
    <xdr:pic>
      <xdr:nvPicPr>
        <xdr:cNvPr id="59" name="תמונה 58">
          <a:extLst>
            <a:ext uri="{FF2B5EF4-FFF2-40B4-BE49-F238E27FC236}">
              <a16:creationId xmlns:a16="http://schemas.microsoft.com/office/drawing/2014/main" id="{E3E139F6-0A8C-4CC4-A7BC-0B4BC2A48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75501" y="28860750"/>
          <a:ext cx="857249" cy="489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28575</xdr:colOff>
      <xdr:row>49</xdr:row>
      <xdr:rowOff>133350</xdr:rowOff>
    </xdr:from>
    <xdr:to>
      <xdr:col>9</xdr:col>
      <xdr:colOff>885824</xdr:colOff>
      <xdr:row>49</xdr:row>
      <xdr:rowOff>623206</xdr:rowOff>
    </xdr:to>
    <xdr:pic>
      <xdr:nvPicPr>
        <xdr:cNvPr id="60" name="תמונה 59">
          <a:extLst>
            <a:ext uri="{FF2B5EF4-FFF2-40B4-BE49-F238E27FC236}">
              <a16:creationId xmlns:a16="http://schemas.microsoft.com/office/drawing/2014/main" id="{B8A2B52D-F639-4CCA-985D-4EA44B66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3985026" y="33556575"/>
          <a:ext cx="857249" cy="489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</xdr:colOff>
      <xdr:row>53</xdr:row>
      <xdr:rowOff>76200</xdr:rowOff>
    </xdr:from>
    <xdr:to>
      <xdr:col>9</xdr:col>
      <xdr:colOff>866774</xdr:colOff>
      <xdr:row>53</xdr:row>
      <xdr:rowOff>566056</xdr:rowOff>
    </xdr:to>
    <xdr:pic>
      <xdr:nvPicPr>
        <xdr:cNvPr id="61" name="תמונה 60">
          <a:extLst>
            <a:ext uri="{FF2B5EF4-FFF2-40B4-BE49-F238E27FC236}">
              <a16:creationId xmlns:a16="http://schemas.microsoft.com/office/drawing/2014/main" id="{E10FA8D6-FFA6-4646-8D5D-83CB9BDC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004076" y="35423475"/>
          <a:ext cx="857249" cy="489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55589</xdr:colOff>
      <xdr:row>86</xdr:row>
      <xdr:rowOff>224362</xdr:rowOff>
    </xdr:from>
    <xdr:to>
      <xdr:col>1</xdr:col>
      <xdr:colOff>989867</xdr:colOff>
      <xdr:row>86</xdr:row>
      <xdr:rowOff>580100</xdr:rowOff>
    </xdr:to>
    <xdr:pic>
      <xdr:nvPicPr>
        <xdr:cNvPr id="62" name="Picture 62" descr="A white camera with a black background&#10;&#10;Description automatically generated">
          <a:hlinkClick xmlns:r="http://schemas.openxmlformats.org/officeDocument/2006/relationships" r:id="rId153"/>
          <a:extLst>
            <a:ext uri="{FF2B5EF4-FFF2-40B4-BE49-F238E27FC236}">
              <a16:creationId xmlns:a16="http://schemas.microsoft.com/office/drawing/2014/main" id="{1473D5F4-BC94-4B1A-AE40-AE9E99D4A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60" b="27127"/>
        <a:stretch/>
      </xdr:blipFill>
      <xdr:spPr>
        <a:xfrm>
          <a:off x="11275541216" y="56189029"/>
          <a:ext cx="934278" cy="3557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432854</xdr:colOff>
      <xdr:row>86</xdr:row>
      <xdr:rowOff>438950</xdr:rowOff>
    </xdr:to>
    <xdr:pic>
      <xdr:nvPicPr>
        <xdr:cNvPr id="63" name="תמונה 62">
          <a:extLst>
            <a:ext uri="{FF2B5EF4-FFF2-40B4-BE49-F238E27FC236}">
              <a16:creationId xmlns:a16="http://schemas.microsoft.com/office/drawing/2014/main" id="{2D3B1995-6909-47B0-B291-F588F9600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5703570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70</xdr:row>
      <xdr:rowOff>47625</xdr:rowOff>
    </xdr:from>
    <xdr:to>
      <xdr:col>1</xdr:col>
      <xdr:colOff>794309</xdr:colOff>
      <xdr:row>70</xdr:row>
      <xdr:rowOff>622859</xdr:rowOff>
    </xdr:to>
    <xdr:pic>
      <xdr:nvPicPr>
        <xdr:cNvPr id="9416" name="Picture 97" descr="A white dome camera with a black lens&#10;&#10;Description automatically generated">
          <a:hlinkClick xmlns:r="http://schemas.openxmlformats.org/officeDocument/2006/relationships" r:id="rId155"/>
          <a:extLst>
            <a:ext uri="{FF2B5EF4-FFF2-40B4-BE49-F238E27FC236}">
              <a16:creationId xmlns:a16="http://schemas.microsoft.com/office/drawing/2014/main" id="{03126F3A-5AC4-49BA-AC2A-46C4DDE70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925141" y="47358300"/>
          <a:ext cx="575234" cy="5752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432854</xdr:colOff>
      <xdr:row>70</xdr:row>
      <xdr:rowOff>438950</xdr:rowOff>
    </xdr:to>
    <xdr:pic>
      <xdr:nvPicPr>
        <xdr:cNvPr id="9417" name="תמונה 9416">
          <a:extLst>
            <a:ext uri="{FF2B5EF4-FFF2-40B4-BE49-F238E27FC236}">
              <a16:creationId xmlns:a16="http://schemas.microsoft.com/office/drawing/2014/main" id="{3C6B1628-E913-40D4-ACE2-5275066A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4731067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432854</xdr:colOff>
      <xdr:row>29</xdr:row>
      <xdr:rowOff>438950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2F245B8C-33AD-4D78-874B-F352C5FFC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44448771" y="1839277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179917</xdr:colOff>
      <xdr:row>4</xdr:row>
      <xdr:rowOff>146479</xdr:rowOff>
    </xdr:from>
    <xdr:to>
      <xdr:col>1</xdr:col>
      <xdr:colOff>952501</xdr:colOff>
      <xdr:row>4</xdr:row>
      <xdr:rowOff>497416</xdr:rowOff>
    </xdr:to>
    <xdr:pic>
      <xdr:nvPicPr>
        <xdr:cNvPr id="9418" name="תמונה 9417">
          <a:hlinkClick xmlns:r="http://schemas.openxmlformats.org/officeDocument/2006/relationships" r:id="rId156"/>
          <a:extLst>
            <a:ext uri="{FF2B5EF4-FFF2-40B4-BE49-F238E27FC236}">
              <a16:creationId xmlns:a16="http://schemas.microsoft.com/office/drawing/2014/main" id="{3766765E-97B1-BE99-EC5A-C78CCF69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1276393499" y="3300312"/>
          <a:ext cx="772584" cy="350937"/>
        </a:xfrm>
        <a:prstGeom prst="rect">
          <a:avLst/>
        </a:prstGeom>
      </xdr:spPr>
    </xdr:pic>
    <xdr:clientData/>
  </xdr:twoCellAnchor>
  <xdr:twoCellAnchor>
    <xdr:from>
      <xdr:col>1</xdr:col>
      <xdr:colOff>137584</xdr:colOff>
      <xdr:row>22</xdr:row>
      <xdr:rowOff>116416</xdr:rowOff>
    </xdr:from>
    <xdr:to>
      <xdr:col>1</xdr:col>
      <xdr:colOff>972610</xdr:colOff>
      <xdr:row>22</xdr:row>
      <xdr:rowOff>565242</xdr:rowOff>
    </xdr:to>
    <xdr:pic>
      <xdr:nvPicPr>
        <xdr:cNvPr id="9421" name="Picture 65" descr="A white camera with a black and white circle&#10;&#10;Description automatically generated">
          <a:hlinkClick xmlns:r="http://schemas.openxmlformats.org/officeDocument/2006/relationships" r:id="rId158"/>
          <a:extLst>
            <a:ext uri="{FF2B5EF4-FFF2-40B4-BE49-F238E27FC236}">
              <a16:creationId xmlns:a16="http://schemas.microsoft.com/office/drawing/2014/main" id="{4DBF67E6-6748-47F4-A6E6-AE5D1444D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00" b="23750"/>
        <a:stretch/>
      </xdr:blipFill>
      <xdr:spPr>
        <a:xfrm>
          <a:off x="11276373390" y="16393583"/>
          <a:ext cx="835026" cy="448826"/>
        </a:xfrm>
        <a:prstGeom prst="rect">
          <a:avLst/>
        </a:prstGeom>
      </xdr:spPr>
    </xdr:pic>
    <xdr:clientData/>
  </xdr:twoCellAnchor>
  <xdr:twoCellAnchor>
    <xdr:from>
      <xdr:col>1</xdr:col>
      <xdr:colOff>254000</xdr:colOff>
      <xdr:row>50</xdr:row>
      <xdr:rowOff>44265</xdr:rowOff>
    </xdr:from>
    <xdr:to>
      <xdr:col>1</xdr:col>
      <xdr:colOff>790105</xdr:colOff>
      <xdr:row>50</xdr:row>
      <xdr:rowOff>603251</xdr:rowOff>
    </xdr:to>
    <xdr:pic>
      <xdr:nvPicPr>
        <xdr:cNvPr id="9422" name="תמונה 9421">
          <a:hlinkClick xmlns:r="http://schemas.openxmlformats.org/officeDocument/2006/relationships" r:id="rId159"/>
          <a:extLst>
            <a:ext uri="{FF2B5EF4-FFF2-40B4-BE49-F238E27FC236}">
              <a16:creationId xmlns:a16="http://schemas.microsoft.com/office/drawing/2014/main" id="{DE0B464C-280F-FAA6-23BE-136799CC3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/>
        <a:srcRect t="1302" r="4678" b="-1"/>
        <a:stretch>
          <a:fillRect/>
        </a:stretch>
      </xdr:blipFill>
      <xdr:spPr>
        <a:xfrm>
          <a:off x="11275740978" y="34609432"/>
          <a:ext cx="536105" cy="5589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432854</xdr:colOff>
      <xdr:row>50</xdr:row>
      <xdr:rowOff>438950</xdr:rowOff>
    </xdr:to>
    <xdr:pic>
      <xdr:nvPicPr>
        <xdr:cNvPr id="9423" name="תמונה 9422">
          <a:extLst>
            <a:ext uri="{FF2B5EF4-FFF2-40B4-BE49-F238E27FC236}">
              <a16:creationId xmlns:a16="http://schemas.microsoft.com/office/drawing/2014/main" id="{EE2A166E-4F80-48FB-BB4A-A0059E74C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79072146" y="3638550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29</xdr:row>
      <xdr:rowOff>116417</xdr:rowOff>
    </xdr:from>
    <xdr:to>
      <xdr:col>1</xdr:col>
      <xdr:colOff>1003473</xdr:colOff>
      <xdr:row>29</xdr:row>
      <xdr:rowOff>497416</xdr:rowOff>
    </xdr:to>
    <xdr:pic>
      <xdr:nvPicPr>
        <xdr:cNvPr id="9424" name="תמונה 9423">
          <a:hlinkClick xmlns:r="http://schemas.openxmlformats.org/officeDocument/2006/relationships" r:id="rId161"/>
          <a:extLst>
            <a:ext uri="{FF2B5EF4-FFF2-40B4-BE49-F238E27FC236}">
              <a16:creationId xmlns:a16="http://schemas.microsoft.com/office/drawing/2014/main" id="{2C738C2F-849F-2083-DB28-3348AC3A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1275527610" y="19991917"/>
          <a:ext cx="971723" cy="380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432854</xdr:colOff>
      <xdr:row>50</xdr:row>
      <xdr:rowOff>438950</xdr:rowOff>
    </xdr:to>
    <xdr:pic>
      <xdr:nvPicPr>
        <xdr:cNvPr id="9427" name="תמונה 9426">
          <a:extLst>
            <a:ext uri="{FF2B5EF4-FFF2-40B4-BE49-F238E27FC236}">
              <a16:creationId xmlns:a16="http://schemas.microsoft.com/office/drawing/2014/main" id="{0FCA35E4-F4A1-4F16-AF3E-57D19BE7D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79072146" y="1898650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275166</xdr:colOff>
      <xdr:row>99</xdr:row>
      <xdr:rowOff>31750</xdr:rowOff>
    </xdr:from>
    <xdr:to>
      <xdr:col>1</xdr:col>
      <xdr:colOff>857249</xdr:colOff>
      <xdr:row>99</xdr:row>
      <xdr:rowOff>561350</xdr:rowOff>
    </xdr:to>
    <xdr:pic>
      <xdr:nvPicPr>
        <xdr:cNvPr id="9428" name="תמונה 9427">
          <a:hlinkClick xmlns:r="http://schemas.openxmlformats.org/officeDocument/2006/relationships" r:id="rId163"/>
          <a:extLst>
            <a:ext uri="{FF2B5EF4-FFF2-40B4-BE49-F238E27FC236}">
              <a16:creationId xmlns:a16="http://schemas.microsoft.com/office/drawing/2014/main" id="{ED4825E1-2E3C-4D2F-16B5-4F9035CC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1276488751" y="65479083"/>
          <a:ext cx="582083" cy="529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432854</xdr:colOff>
      <xdr:row>99</xdr:row>
      <xdr:rowOff>438950</xdr:rowOff>
    </xdr:to>
    <xdr:pic>
      <xdr:nvPicPr>
        <xdr:cNvPr id="9430" name="תמונה 9429">
          <a:extLst>
            <a:ext uri="{FF2B5EF4-FFF2-40B4-BE49-F238E27FC236}">
              <a16:creationId xmlns:a16="http://schemas.microsoft.com/office/drawing/2014/main" id="{132C49F5-E5FF-4B47-A9D6-DA24B9716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79072146" y="65447333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84667</xdr:colOff>
      <xdr:row>78</xdr:row>
      <xdr:rowOff>74083</xdr:rowOff>
    </xdr:from>
    <xdr:to>
      <xdr:col>1</xdr:col>
      <xdr:colOff>1026584</xdr:colOff>
      <xdr:row>78</xdr:row>
      <xdr:rowOff>491563</xdr:rowOff>
    </xdr:to>
    <xdr:pic>
      <xdr:nvPicPr>
        <xdr:cNvPr id="3" name="תמונה 2">
          <a:hlinkClick xmlns:r="http://schemas.openxmlformats.org/officeDocument/2006/relationships" r:id="rId165"/>
          <a:extLst>
            <a:ext uri="{FF2B5EF4-FFF2-40B4-BE49-F238E27FC236}">
              <a16:creationId xmlns:a16="http://schemas.microsoft.com/office/drawing/2014/main" id="{20ADDEF9-2F62-7EBA-B2EA-FAFB8CA4D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1276319416" y="51614916"/>
          <a:ext cx="941917" cy="4174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432854</xdr:colOff>
      <xdr:row>93</xdr:row>
      <xdr:rowOff>438950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DB87B150-BB37-495A-9466-4769AD8B0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79072146" y="6096000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93</xdr:row>
      <xdr:rowOff>148167</xdr:rowOff>
    </xdr:from>
    <xdr:to>
      <xdr:col>1</xdr:col>
      <xdr:colOff>963528</xdr:colOff>
      <xdr:row>93</xdr:row>
      <xdr:rowOff>613834</xdr:rowOff>
    </xdr:to>
    <xdr:pic>
      <xdr:nvPicPr>
        <xdr:cNvPr id="9" name="תמונה 8">
          <a:hlinkClick xmlns:r="http://schemas.openxmlformats.org/officeDocument/2006/relationships" r:id="rId167"/>
          <a:extLst>
            <a:ext uri="{FF2B5EF4-FFF2-40B4-BE49-F238E27FC236}">
              <a16:creationId xmlns:a16="http://schemas.microsoft.com/office/drawing/2014/main" id="{0C404135-DCDF-EB04-F674-08FD4F876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1276382472" y="61912500"/>
          <a:ext cx="900028" cy="465667"/>
        </a:xfrm>
        <a:prstGeom prst="rect">
          <a:avLst/>
        </a:prstGeom>
      </xdr:spPr>
    </xdr:pic>
    <xdr:clientData/>
  </xdr:twoCellAnchor>
  <xdr:twoCellAnchor>
    <xdr:from>
      <xdr:col>0</xdr:col>
      <xdr:colOff>1661584</xdr:colOff>
      <xdr:row>103</xdr:row>
      <xdr:rowOff>10584</xdr:rowOff>
    </xdr:from>
    <xdr:to>
      <xdr:col>0</xdr:col>
      <xdr:colOff>2128251</xdr:colOff>
      <xdr:row>103</xdr:row>
      <xdr:rowOff>477251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7119FBFF-FF7B-4467-999B-898540400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BEBA8EAE-BF5A-486C-A8C5-ECC9F3942E4B}">
              <a14:imgProps xmlns:a14="http://schemas.microsoft.com/office/drawing/2010/main">
                <a14:imgLayer r:embed="rId170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277376749" y="68484751"/>
          <a:ext cx="466667" cy="466667"/>
        </a:xfrm>
        <a:prstGeom prst="rect">
          <a:avLst/>
        </a:prstGeom>
      </xdr:spPr>
    </xdr:pic>
    <xdr:clientData/>
  </xdr:twoCellAnchor>
  <xdr:twoCellAnchor>
    <xdr:from>
      <xdr:col>0</xdr:col>
      <xdr:colOff>1661583</xdr:colOff>
      <xdr:row>21</xdr:row>
      <xdr:rowOff>21167</xdr:rowOff>
    </xdr:from>
    <xdr:to>
      <xdr:col>0</xdr:col>
      <xdr:colOff>2128250</xdr:colOff>
      <xdr:row>21</xdr:row>
      <xdr:rowOff>487834</xdr:rowOff>
    </xdr:to>
    <xdr:pic>
      <xdr:nvPicPr>
        <xdr:cNvPr id="11" name="תמונה 10">
          <a:extLst>
            <a:ext uri="{FF2B5EF4-FFF2-40B4-BE49-F238E27FC236}">
              <a16:creationId xmlns:a16="http://schemas.microsoft.com/office/drawing/2014/main" id="{FBC0846D-6FCE-4E9C-B1AB-BCA3E19B0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BEBA8EAE-BF5A-486C-A8C5-ECC9F3942E4B}">
              <a14:imgProps xmlns:a14="http://schemas.microsoft.com/office/drawing/2010/main">
                <a14:imgLayer r:embed="rId170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277376750" y="14266334"/>
          <a:ext cx="466667" cy="466667"/>
        </a:xfrm>
        <a:prstGeom prst="rect">
          <a:avLst/>
        </a:prstGeom>
      </xdr:spPr>
    </xdr:pic>
    <xdr:clientData/>
  </xdr:twoCellAnchor>
  <xdr:twoCellAnchor>
    <xdr:from>
      <xdr:col>1</xdr:col>
      <xdr:colOff>243416</xdr:colOff>
      <xdr:row>98</xdr:row>
      <xdr:rowOff>42335</xdr:rowOff>
    </xdr:from>
    <xdr:to>
      <xdr:col>1</xdr:col>
      <xdr:colOff>974724</xdr:colOff>
      <xdr:row>98</xdr:row>
      <xdr:rowOff>532519</xdr:rowOff>
    </xdr:to>
    <xdr:pic>
      <xdr:nvPicPr>
        <xdr:cNvPr id="29" name="תמונה 28" descr="HIKVISION DS-2DE2C400IWG-K/4G/C05S10(2.8mm) Caméra IP PAN TILT, 4MP, 4G,  2,8 mm, IR 30 m, audio, PIR + radar, panneau solaire, batterie | PROTEC IT  Network &amp; Security">
          <a:hlinkClick xmlns:r="http://schemas.openxmlformats.org/officeDocument/2006/relationships" r:id="rId171"/>
          <a:extLst>
            <a:ext uri="{FF2B5EF4-FFF2-40B4-BE49-F238E27FC236}">
              <a16:creationId xmlns:a16="http://schemas.microsoft.com/office/drawing/2014/main" id="{7EC3BA58-0B9D-9AC2-8D02-4721CC7AAC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33" b="12194"/>
        <a:stretch>
          <a:fillRect/>
        </a:stretch>
      </xdr:blipFill>
      <xdr:spPr bwMode="auto">
        <a:xfrm>
          <a:off x="11276932193" y="66018835"/>
          <a:ext cx="731308" cy="49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432854</xdr:colOff>
      <xdr:row>4</xdr:row>
      <xdr:rowOff>438950</xdr:rowOff>
    </xdr:to>
    <xdr:pic>
      <xdr:nvPicPr>
        <xdr:cNvPr id="53" name="תמונה 52">
          <a:extLst>
            <a:ext uri="{FF2B5EF4-FFF2-40B4-BE49-F238E27FC236}">
              <a16:creationId xmlns:a16="http://schemas.microsoft.com/office/drawing/2014/main" id="{B058DFEC-6ADF-4050-A246-12675282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79633063" y="3153833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1661583</xdr:colOff>
      <xdr:row>40</xdr:row>
      <xdr:rowOff>21167</xdr:rowOff>
    </xdr:from>
    <xdr:to>
      <xdr:col>0</xdr:col>
      <xdr:colOff>2128250</xdr:colOff>
      <xdr:row>40</xdr:row>
      <xdr:rowOff>487834</xdr:rowOff>
    </xdr:to>
    <xdr:pic>
      <xdr:nvPicPr>
        <xdr:cNvPr id="9419" name="תמונה 9418">
          <a:extLst>
            <a:ext uri="{FF2B5EF4-FFF2-40B4-BE49-F238E27FC236}">
              <a16:creationId xmlns:a16="http://schemas.microsoft.com/office/drawing/2014/main" id="{01EAA0E2-CA38-4E7A-81DE-56EAD0947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BEBA8EAE-BF5A-486C-A8C5-ECC9F3942E4B}">
              <a14:imgProps xmlns:a14="http://schemas.microsoft.com/office/drawing/2010/main">
                <a14:imgLayer r:embed="rId170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277937667" y="27029834"/>
          <a:ext cx="466667" cy="4666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432854</xdr:colOff>
      <xdr:row>78</xdr:row>
      <xdr:rowOff>438950</xdr:rowOff>
    </xdr:to>
    <xdr:pic>
      <xdr:nvPicPr>
        <xdr:cNvPr id="9420" name="תמונה 9419">
          <a:extLst>
            <a:ext uri="{FF2B5EF4-FFF2-40B4-BE49-F238E27FC236}">
              <a16:creationId xmlns:a16="http://schemas.microsoft.com/office/drawing/2014/main" id="{A9CE4439-A841-4462-AEA0-0C4734256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79633063" y="508635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432854</xdr:colOff>
      <xdr:row>98</xdr:row>
      <xdr:rowOff>438950</xdr:rowOff>
    </xdr:to>
    <xdr:pic>
      <xdr:nvPicPr>
        <xdr:cNvPr id="9429" name="תמונה 9428">
          <a:extLst>
            <a:ext uri="{FF2B5EF4-FFF2-40B4-BE49-F238E27FC236}">
              <a16:creationId xmlns:a16="http://schemas.microsoft.com/office/drawing/2014/main" id="{CDCC64F2-9F68-4C03-B98F-861741E31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1279633063" y="64727667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243416</xdr:colOff>
      <xdr:row>65</xdr:row>
      <xdr:rowOff>32513</xdr:rowOff>
    </xdr:from>
    <xdr:to>
      <xdr:col>1</xdr:col>
      <xdr:colOff>815394</xdr:colOff>
      <xdr:row>65</xdr:row>
      <xdr:rowOff>545704</xdr:rowOff>
    </xdr:to>
    <xdr:pic>
      <xdr:nvPicPr>
        <xdr:cNvPr id="19" name="תמונה 18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333086C6-09FC-0A0F-CAF1-7C4A34A6C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1275715689" y="43868680"/>
          <a:ext cx="571978" cy="513191"/>
        </a:xfrm>
        <a:prstGeom prst="rect">
          <a:avLst/>
        </a:prstGeom>
      </xdr:spPr>
    </xdr:pic>
    <xdr:clientData/>
  </xdr:twoCellAnchor>
  <xdr:twoCellAnchor>
    <xdr:from>
      <xdr:col>1</xdr:col>
      <xdr:colOff>243416</xdr:colOff>
      <xdr:row>66</xdr:row>
      <xdr:rowOff>42334</xdr:rowOff>
    </xdr:from>
    <xdr:to>
      <xdr:col>1</xdr:col>
      <xdr:colOff>815394</xdr:colOff>
      <xdr:row>66</xdr:row>
      <xdr:rowOff>555525</xdr:rowOff>
    </xdr:to>
    <xdr:pic>
      <xdr:nvPicPr>
        <xdr:cNvPr id="45" name="תמונה 44">
          <a:hlinkClick xmlns:r="http://schemas.openxmlformats.org/officeDocument/2006/relationships" r:id="rId173"/>
          <a:extLst>
            <a:ext uri="{FF2B5EF4-FFF2-40B4-BE49-F238E27FC236}">
              <a16:creationId xmlns:a16="http://schemas.microsoft.com/office/drawing/2014/main" id="{3278B82E-898E-4AB0-9D17-71354E72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1275715689" y="44450001"/>
          <a:ext cx="571978" cy="5131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3342</xdr:col>
      <xdr:colOff>586740</xdr:colOff>
      <xdr:row>17</xdr:row>
      <xdr:rowOff>0</xdr:rowOff>
    </xdr:from>
    <xdr:to>
      <xdr:col>3344</xdr:col>
      <xdr:colOff>342900</xdr:colOff>
      <xdr:row>22</xdr:row>
      <xdr:rowOff>342900</xdr:rowOff>
    </xdr:to>
    <xdr:pic>
      <xdr:nvPicPr>
        <xdr:cNvPr id="11" name="图片 6">
          <a:extLst>
            <a:ext uri="{FF2B5EF4-FFF2-40B4-BE49-F238E27FC236}">
              <a16:creationId xmlns:a16="http://schemas.microsoft.com/office/drawing/2014/main" id="{5CAA6706-B254-480F-9B2F-EA8054542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53" r="37878"/>
        <a:stretch>
          <a:fillRect/>
        </a:stretch>
      </xdr:blipFill>
      <xdr:spPr bwMode="auto">
        <a:xfrm>
          <a:off x="8943174900" y="13277850"/>
          <a:ext cx="1127760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3342</xdr:col>
      <xdr:colOff>586740</xdr:colOff>
      <xdr:row>17</xdr:row>
      <xdr:rowOff>0</xdr:rowOff>
    </xdr:from>
    <xdr:to>
      <xdr:col>3344</xdr:col>
      <xdr:colOff>342900</xdr:colOff>
      <xdr:row>22</xdr:row>
      <xdr:rowOff>342900</xdr:rowOff>
    </xdr:to>
    <xdr:pic>
      <xdr:nvPicPr>
        <xdr:cNvPr id="12" name="图片 6">
          <a:extLst>
            <a:ext uri="{FF2B5EF4-FFF2-40B4-BE49-F238E27FC236}">
              <a16:creationId xmlns:a16="http://schemas.microsoft.com/office/drawing/2014/main" id="{76626E8B-C318-42C2-AE42-AC285BB8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53" r="37878"/>
        <a:stretch>
          <a:fillRect/>
        </a:stretch>
      </xdr:blipFill>
      <xdr:spPr bwMode="auto">
        <a:xfrm>
          <a:off x="8943174900" y="13277850"/>
          <a:ext cx="1127760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3340</xdr:col>
      <xdr:colOff>243840</xdr:colOff>
      <xdr:row>7</xdr:row>
      <xdr:rowOff>762000</xdr:rowOff>
    </xdr:from>
    <xdr:to>
      <xdr:col>3341</xdr:col>
      <xdr:colOff>0</xdr:colOff>
      <xdr:row>10</xdr:row>
      <xdr:rowOff>449580</xdr:rowOff>
    </xdr:to>
    <xdr:pic>
      <xdr:nvPicPr>
        <xdr:cNvPr id="22" name="图片 92">
          <a:extLst>
            <a:ext uri="{FF2B5EF4-FFF2-40B4-BE49-F238E27FC236}">
              <a16:creationId xmlns:a16="http://schemas.microsoft.com/office/drawing/2014/main" id="{E17B47B7-D363-437A-A530-FE855438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59" r="41017"/>
        <a:stretch>
          <a:fillRect/>
        </a:stretch>
      </xdr:blipFill>
      <xdr:spPr bwMode="auto">
        <a:xfrm>
          <a:off x="8945575200" y="6038850"/>
          <a:ext cx="441960" cy="2087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3340</xdr:col>
      <xdr:colOff>243840</xdr:colOff>
      <xdr:row>17</xdr:row>
      <xdr:rowOff>762000</xdr:rowOff>
    </xdr:from>
    <xdr:to>
      <xdr:col>3341</xdr:col>
      <xdr:colOff>0</xdr:colOff>
      <xdr:row>19</xdr:row>
      <xdr:rowOff>0</xdr:rowOff>
    </xdr:to>
    <xdr:pic>
      <xdr:nvPicPr>
        <xdr:cNvPr id="24" name="图片 92">
          <a:extLst>
            <a:ext uri="{FF2B5EF4-FFF2-40B4-BE49-F238E27FC236}">
              <a16:creationId xmlns:a16="http://schemas.microsoft.com/office/drawing/2014/main" id="{392E11FF-B0EB-41EB-923D-3E09F79D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559" r="41017"/>
        <a:stretch>
          <a:fillRect/>
        </a:stretch>
      </xdr:blipFill>
      <xdr:spPr bwMode="auto">
        <a:xfrm>
          <a:off x="8945575200" y="14039850"/>
          <a:ext cx="44196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266700</xdr:colOff>
      <xdr:row>2</xdr:row>
      <xdr:rowOff>76200</xdr:rowOff>
    </xdr:from>
    <xdr:to>
      <xdr:col>1</xdr:col>
      <xdr:colOff>1019280</xdr:colOff>
      <xdr:row>2</xdr:row>
      <xdr:rowOff>819254</xdr:rowOff>
    </xdr:to>
    <xdr:pic>
      <xdr:nvPicPr>
        <xdr:cNvPr id="3" name="תמונה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173BCC-3CBC-663E-AB8B-2CE7EF5E9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01843995" y="1676400"/>
          <a:ext cx="752580" cy="743054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3</xdr:row>
      <xdr:rowOff>66675</xdr:rowOff>
    </xdr:from>
    <xdr:to>
      <xdr:col>1</xdr:col>
      <xdr:colOff>904947</xdr:colOff>
      <xdr:row>3</xdr:row>
      <xdr:rowOff>809729</xdr:rowOff>
    </xdr:to>
    <xdr:pic>
      <xdr:nvPicPr>
        <xdr:cNvPr id="4" name="תמונה 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A7F8E4D-8F08-0F31-A7C1-775DB1AB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01958328" y="2543175"/>
          <a:ext cx="514422" cy="743054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4</xdr:row>
      <xdr:rowOff>9525</xdr:rowOff>
    </xdr:from>
    <xdr:to>
      <xdr:col>1</xdr:col>
      <xdr:colOff>1038333</xdr:colOff>
      <xdr:row>5</xdr:row>
      <xdr:rowOff>110</xdr:rowOff>
    </xdr:to>
    <xdr:pic>
      <xdr:nvPicPr>
        <xdr:cNvPr id="5" name="תמונה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A4DB6EE-6886-15AA-3C53-04B80C15C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01824942" y="3371850"/>
          <a:ext cx="771633" cy="790685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5</xdr:row>
      <xdr:rowOff>57150</xdr:rowOff>
    </xdr:from>
    <xdr:to>
      <xdr:col>1</xdr:col>
      <xdr:colOff>866826</xdr:colOff>
      <xdr:row>6</xdr:row>
      <xdr:rowOff>94</xdr:rowOff>
    </xdr:to>
    <xdr:pic>
      <xdr:nvPicPr>
        <xdr:cNvPr id="6" name="תמונה 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411D317-1A2F-4381-C49A-9FEC5A27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401996449" y="4219575"/>
          <a:ext cx="362001" cy="676369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6</xdr:row>
      <xdr:rowOff>47625</xdr:rowOff>
    </xdr:from>
    <xdr:to>
      <xdr:col>1</xdr:col>
      <xdr:colOff>990684</xdr:colOff>
      <xdr:row>6</xdr:row>
      <xdr:rowOff>733521</xdr:rowOff>
    </xdr:to>
    <xdr:pic>
      <xdr:nvPicPr>
        <xdr:cNvPr id="7" name="תמונה 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A22A23E-1DF3-E8FA-84AC-640F9814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401872591" y="4943475"/>
          <a:ext cx="600159" cy="685896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7</xdr:row>
      <xdr:rowOff>19050</xdr:rowOff>
    </xdr:from>
    <xdr:to>
      <xdr:col>1</xdr:col>
      <xdr:colOff>952581</xdr:colOff>
      <xdr:row>7</xdr:row>
      <xdr:rowOff>752577</xdr:rowOff>
    </xdr:to>
    <xdr:pic>
      <xdr:nvPicPr>
        <xdr:cNvPr id="8" name="תמונה 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16391AA-E537-D1A2-ED5B-7DC4F4509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401910694" y="5715000"/>
          <a:ext cx="581106" cy="733527"/>
        </a:xfrm>
        <a:prstGeom prst="rect">
          <a:avLst/>
        </a:prstGeom>
      </xdr:spPr>
    </xdr:pic>
    <xdr:clientData/>
  </xdr:twoCellAnchor>
  <xdr:twoCellAnchor>
    <xdr:from>
      <xdr:col>1</xdr:col>
      <xdr:colOff>438150</xdr:colOff>
      <xdr:row>8</xdr:row>
      <xdr:rowOff>133350</xdr:rowOff>
    </xdr:from>
    <xdr:to>
      <xdr:col>1</xdr:col>
      <xdr:colOff>923993</xdr:colOff>
      <xdr:row>8</xdr:row>
      <xdr:rowOff>695403</xdr:rowOff>
    </xdr:to>
    <xdr:pic>
      <xdr:nvPicPr>
        <xdr:cNvPr id="9" name="תמונה 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01B29D9-CB80-ED80-E273-9292DFECC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401939282" y="6629400"/>
          <a:ext cx="485843" cy="562053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9</xdr:row>
      <xdr:rowOff>133350</xdr:rowOff>
    </xdr:from>
    <xdr:to>
      <xdr:col>1</xdr:col>
      <xdr:colOff>914468</xdr:colOff>
      <xdr:row>9</xdr:row>
      <xdr:rowOff>695403</xdr:rowOff>
    </xdr:to>
    <xdr:pic>
      <xdr:nvPicPr>
        <xdr:cNvPr id="10" name="תמונה 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5CA0EB3-529C-C0A0-15F9-36EBBAB74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401948807" y="7429500"/>
          <a:ext cx="485843" cy="562053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10</xdr:row>
      <xdr:rowOff>28575</xdr:rowOff>
    </xdr:from>
    <xdr:to>
      <xdr:col>1</xdr:col>
      <xdr:colOff>962105</xdr:colOff>
      <xdr:row>10</xdr:row>
      <xdr:rowOff>790681</xdr:rowOff>
    </xdr:to>
    <xdr:pic>
      <xdr:nvPicPr>
        <xdr:cNvPr id="13" name="תמונה 1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C628DA8-3610-1736-B6F4-F35A444C3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01901170" y="8124825"/>
          <a:ext cx="571580" cy="762106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11</xdr:row>
      <xdr:rowOff>19050</xdr:rowOff>
    </xdr:from>
    <xdr:to>
      <xdr:col>1</xdr:col>
      <xdr:colOff>923997</xdr:colOff>
      <xdr:row>12</xdr:row>
      <xdr:rowOff>9635</xdr:rowOff>
    </xdr:to>
    <xdr:pic>
      <xdr:nvPicPr>
        <xdr:cNvPr id="14" name="תמונה 1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53BBD86-79E1-AD0E-6B2C-A369F4EA1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401939278" y="8915400"/>
          <a:ext cx="514422" cy="790685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12</xdr:row>
      <xdr:rowOff>28575</xdr:rowOff>
    </xdr:from>
    <xdr:to>
      <xdr:col>1</xdr:col>
      <xdr:colOff>933520</xdr:colOff>
      <xdr:row>13</xdr:row>
      <xdr:rowOff>108</xdr:rowOff>
    </xdr:to>
    <xdr:pic>
      <xdr:nvPicPr>
        <xdr:cNvPr id="15" name="תמונה 1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24D14DA-C49A-AE80-4273-0EA4B800E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401929755" y="9725025"/>
          <a:ext cx="504895" cy="771633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13</xdr:row>
      <xdr:rowOff>9525</xdr:rowOff>
    </xdr:from>
    <xdr:to>
      <xdr:col>1</xdr:col>
      <xdr:colOff>914472</xdr:colOff>
      <xdr:row>13</xdr:row>
      <xdr:rowOff>790684</xdr:rowOff>
    </xdr:to>
    <xdr:pic>
      <xdr:nvPicPr>
        <xdr:cNvPr id="16" name="תמונה 15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9A39D6D0-CD2B-D8FF-8836-94386DF28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401948803" y="10506075"/>
          <a:ext cx="514422" cy="781159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14</xdr:row>
      <xdr:rowOff>47625</xdr:rowOff>
    </xdr:from>
    <xdr:to>
      <xdr:col>1</xdr:col>
      <xdr:colOff>828711</xdr:colOff>
      <xdr:row>14</xdr:row>
      <xdr:rowOff>781152</xdr:rowOff>
    </xdr:to>
    <xdr:pic>
      <xdr:nvPicPr>
        <xdr:cNvPr id="17" name="תמונה 16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5FB5B22-C410-7266-0CDB-E3B3C3F6E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402034564" y="11344275"/>
          <a:ext cx="257211" cy="733527"/>
        </a:xfrm>
        <a:prstGeom prst="rect">
          <a:avLst/>
        </a:prstGeom>
      </xdr:spPr>
    </xdr:pic>
    <xdr:clientData/>
  </xdr:twoCellAnchor>
  <xdr:twoCellAnchor>
    <xdr:from>
      <xdr:col>1</xdr:col>
      <xdr:colOff>542925</xdr:colOff>
      <xdr:row>15</xdr:row>
      <xdr:rowOff>66675</xdr:rowOff>
    </xdr:from>
    <xdr:to>
      <xdr:col>1</xdr:col>
      <xdr:colOff>809662</xdr:colOff>
      <xdr:row>15</xdr:row>
      <xdr:rowOff>723992</xdr:rowOff>
    </xdr:to>
    <xdr:pic>
      <xdr:nvPicPr>
        <xdr:cNvPr id="18" name="תמונה 17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73A537B-ED7E-B8AB-12BF-686BEE10D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402053613" y="12163425"/>
          <a:ext cx="266737" cy="657317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16</xdr:row>
      <xdr:rowOff>104775</xdr:rowOff>
    </xdr:from>
    <xdr:to>
      <xdr:col>1</xdr:col>
      <xdr:colOff>1047858</xdr:colOff>
      <xdr:row>16</xdr:row>
      <xdr:rowOff>685881</xdr:rowOff>
    </xdr:to>
    <xdr:pic>
      <xdr:nvPicPr>
        <xdr:cNvPr id="19" name="תמונה 18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545E5414-AF14-AEFC-77D3-67318622C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401815417" y="13001625"/>
          <a:ext cx="771633" cy="581106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17</xdr:row>
      <xdr:rowOff>66675</xdr:rowOff>
    </xdr:from>
    <xdr:to>
      <xdr:col>1</xdr:col>
      <xdr:colOff>1057372</xdr:colOff>
      <xdr:row>17</xdr:row>
      <xdr:rowOff>762097</xdr:rowOff>
    </xdr:to>
    <xdr:pic>
      <xdr:nvPicPr>
        <xdr:cNvPr id="20" name="תמונה 19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41072A7D-1E90-7A53-7C14-C6E60ACB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401805903" y="13763625"/>
          <a:ext cx="695422" cy="695422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18</xdr:row>
      <xdr:rowOff>28575</xdr:rowOff>
    </xdr:from>
    <xdr:to>
      <xdr:col>1</xdr:col>
      <xdr:colOff>1057376</xdr:colOff>
      <xdr:row>18</xdr:row>
      <xdr:rowOff>733523</xdr:rowOff>
    </xdr:to>
    <xdr:pic>
      <xdr:nvPicPr>
        <xdr:cNvPr id="21" name="תמונה 20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1D67D9F-B405-8C0E-F50B-4EF5F9018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401805899" y="14525625"/>
          <a:ext cx="724001" cy="704948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19</xdr:row>
      <xdr:rowOff>76200</xdr:rowOff>
    </xdr:from>
    <xdr:to>
      <xdr:col>1</xdr:col>
      <xdr:colOff>1171707</xdr:colOff>
      <xdr:row>19</xdr:row>
      <xdr:rowOff>685885</xdr:rowOff>
    </xdr:to>
    <xdr:pic>
      <xdr:nvPicPr>
        <xdr:cNvPr id="23" name="תמונה 22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0B461EE-858E-4223-A9CA-4243E713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401691568" y="15373350"/>
          <a:ext cx="943107" cy="609685"/>
        </a:xfrm>
        <a:prstGeom prst="rect">
          <a:avLst/>
        </a:prstGeom>
      </xdr:spPr>
    </xdr:pic>
    <xdr:clientData/>
  </xdr:twoCellAnchor>
  <xdr:twoCellAnchor>
    <xdr:from>
      <xdr:col>1</xdr:col>
      <xdr:colOff>267188</xdr:colOff>
      <xdr:row>20</xdr:row>
      <xdr:rowOff>123825</xdr:rowOff>
    </xdr:from>
    <xdr:to>
      <xdr:col>1</xdr:col>
      <xdr:colOff>1162158</xdr:colOff>
      <xdr:row>20</xdr:row>
      <xdr:rowOff>676275</xdr:rowOff>
    </xdr:to>
    <xdr:pic>
      <xdr:nvPicPr>
        <xdr:cNvPr id="25" name="תמונה 24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40F22A6D-A197-B7A2-014E-9960EAF09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401701117" y="16221075"/>
          <a:ext cx="894970" cy="552450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21</xdr:row>
      <xdr:rowOff>28575</xdr:rowOff>
    </xdr:from>
    <xdr:to>
      <xdr:col>1</xdr:col>
      <xdr:colOff>1057375</xdr:colOff>
      <xdr:row>21</xdr:row>
      <xdr:rowOff>733523</xdr:rowOff>
    </xdr:to>
    <xdr:pic>
      <xdr:nvPicPr>
        <xdr:cNvPr id="26" name="תמונה 25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40E3A0C8-B126-11FE-4D15-A24D55CFD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401805900" y="16925925"/>
          <a:ext cx="714475" cy="704948"/>
        </a:xfrm>
        <a:prstGeom prst="rect">
          <a:avLst/>
        </a:prstGeom>
      </xdr:spPr>
    </xdr:pic>
    <xdr:clientData/>
  </xdr:twoCellAnchor>
  <xdr:twoCellAnchor>
    <xdr:from>
      <xdr:col>1</xdr:col>
      <xdr:colOff>308045</xdr:colOff>
      <xdr:row>22</xdr:row>
      <xdr:rowOff>9525</xdr:rowOff>
    </xdr:from>
    <xdr:to>
      <xdr:col>1</xdr:col>
      <xdr:colOff>1028808</xdr:colOff>
      <xdr:row>23</xdr:row>
      <xdr:rowOff>19171</xdr:rowOff>
    </xdr:to>
    <xdr:pic>
      <xdr:nvPicPr>
        <xdr:cNvPr id="27" name="תמונה 26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68F48BB3-D891-02D7-4AB8-1D43E9B50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1401834467" y="17706975"/>
          <a:ext cx="720763" cy="809746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22</xdr:row>
      <xdr:rowOff>790575</xdr:rowOff>
    </xdr:from>
    <xdr:to>
      <xdr:col>1</xdr:col>
      <xdr:colOff>1028700</xdr:colOff>
      <xdr:row>24</xdr:row>
      <xdr:rowOff>13827</xdr:rowOff>
    </xdr:to>
    <xdr:pic>
      <xdr:nvPicPr>
        <xdr:cNvPr id="28" name="תמונה 27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FFE62256-01A9-CE7F-24E5-948CB818B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401834575" y="18488025"/>
          <a:ext cx="762000" cy="823452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24</xdr:row>
      <xdr:rowOff>85725</xdr:rowOff>
    </xdr:from>
    <xdr:to>
      <xdr:col>1</xdr:col>
      <xdr:colOff>971646</xdr:colOff>
      <xdr:row>24</xdr:row>
      <xdr:rowOff>676357</xdr:rowOff>
    </xdr:to>
    <xdr:pic>
      <xdr:nvPicPr>
        <xdr:cNvPr id="29" name="תמונה 28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A5820C8-0C86-BFFA-CF75-757F0C32A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1401891629" y="19383375"/>
          <a:ext cx="685896" cy="590632"/>
        </a:xfrm>
        <a:prstGeom prst="rect">
          <a:avLst/>
        </a:prstGeom>
      </xdr:spPr>
    </xdr:pic>
    <xdr:clientData/>
  </xdr:twoCellAnchor>
  <xdr:twoCellAnchor>
    <xdr:from>
      <xdr:col>1</xdr:col>
      <xdr:colOff>352424</xdr:colOff>
      <xdr:row>25</xdr:row>
      <xdr:rowOff>66675</xdr:rowOff>
    </xdr:from>
    <xdr:to>
      <xdr:col>1</xdr:col>
      <xdr:colOff>962024</xdr:colOff>
      <xdr:row>25</xdr:row>
      <xdr:rowOff>704939</xdr:rowOff>
    </xdr:to>
    <xdr:pic>
      <xdr:nvPicPr>
        <xdr:cNvPr id="30" name="תמונה 29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2FBD165B-F18B-1030-20B8-88A1C68B0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401901251" y="20164425"/>
          <a:ext cx="609600" cy="6382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0</xdr:row>
          <xdr:rowOff>152400</xdr:rowOff>
        </xdr:from>
        <xdr:to>
          <xdr:col>0</xdr:col>
          <xdr:colOff>1571625</xdr:colOff>
          <xdr:row>0</xdr:row>
          <xdr:rowOff>571500</xdr:rowOff>
        </xdr:to>
        <xdr:sp macro="" textlink="">
          <xdr:nvSpPr>
            <xdr:cNvPr id="84994" name="Button 2" hidden="1">
              <a:extLst>
                <a:ext uri="{63B3BB69-23CF-44E3-9099-C40C66FF867C}">
                  <a14:compatExt spid="_x0000_s84994"/>
                </a:ext>
                <a:ext uri="{FF2B5EF4-FFF2-40B4-BE49-F238E27FC236}">
                  <a16:creationId xmlns:a16="http://schemas.microsoft.com/office/drawing/2014/main" id="{00000000-0008-0000-0900-00000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תפריט ראשי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1495425</xdr:colOff>
      <xdr:row>17</xdr:row>
      <xdr:rowOff>0</xdr:rowOff>
    </xdr:from>
    <xdr:to>
      <xdr:col>0</xdr:col>
      <xdr:colOff>1962092</xdr:colOff>
      <xdr:row>17</xdr:row>
      <xdr:rowOff>466667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8BC6DFF-C394-4C9E-8D00-437CAE573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402882383" y="13696950"/>
          <a:ext cx="466667" cy="466667"/>
        </a:xfrm>
        <a:prstGeom prst="rect">
          <a:avLst/>
        </a:prstGeom>
      </xdr:spPr>
    </xdr:pic>
    <xdr:clientData/>
  </xdr:twoCellAnchor>
  <xdr:twoCellAnchor>
    <xdr:from>
      <xdr:col>0</xdr:col>
      <xdr:colOff>1476375</xdr:colOff>
      <xdr:row>15</xdr:row>
      <xdr:rowOff>9525</xdr:rowOff>
    </xdr:from>
    <xdr:to>
      <xdr:col>0</xdr:col>
      <xdr:colOff>1943042</xdr:colOff>
      <xdr:row>15</xdr:row>
      <xdr:rowOff>476192</xdr:rowOff>
    </xdr:to>
    <xdr:pic>
      <xdr:nvPicPr>
        <xdr:cNvPr id="31" name="תמונה 30">
          <a:extLst>
            <a:ext uri="{FF2B5EF4-FFF2-40B4-BE49-F238E27FC236}">
              <a16:creationId xmlns:a16="http://schemas.microsoft.com/office/drawing/2014/main" id="{3BCABE59-9688-4156-BC89-7C1F78CE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402901433" y="12106275"/>
          <a:ext cx="466667" cy="466667"/>
        </a:xfrm>
        <a:prstGeom prst="rect">
          <a:avLst/>
        </a:prstGeom>
      </xdr:spPr>
    </xdr:pic>
    <xdr:clientData/>
  </xdr:twoCellAnchor>
  <xdr:twoCellAnchor>
    <xdr:from>
      <xdr:col>0</xdr:col>
      <xdr:colOff>1485900</xdr:colOff>
      <xdr:row>19</xdr:row>
      <xdr:rowOff>19050</xdr:rowOff>
    </xdr:from>
    <xdr:to>
      <xdr:col>0</xdr:col>
      <xdr:colOff>1952567</xdr:colOff>
      <xdr:row>19</xdr:row>
      <xdr:rowOff>485717</xdr:rowOff>
    </xdr:to>
    <xdr:pic>
      <xdr:nvPicPr>
        <xdr:cNvPr id="32" name="תמונה 31">
          <a:extLst>
            <a:ext uri="{FF2B5EF4-FFF2-40B4-BE49-F238E27FC236}">
              <a16:creationId xmlns:a16="http://schemas.microsoft.com/office/drawing/2014/main" id="{F4DC3274-9A1E-474E-9A0A-AC91617CF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402891908" y="15316200"/>
          <a:ext cx="466667" cy="466667"/>
        </a:xfrm>
        <a:prstGeom prst="rect">
          <a:avLst/>
        </a:prstGeom>
      </xdr:spPr>
    </xdr:pic>
    <xdr:clientData/>
  </xdr:twoCellAnchor>
  <xdr:twoCellAnchor>
    <xdr:from>
      <xdr:col>0</xdr:col>
      <xdr:colOff>1476375</xdr:colOff>
      <xdr:row>8</xdr:row>
      <xdr:rowOff>9525</xdr:rowOff>
    </xdr:from>
    <xdr:to>
      <xdr:col>0</xdr:col>
      <xdr:colOff>1943042</xdr:colOff>
      <xdr:row>8</xdr:row>
      <xdr:rowOff>476192</xdr:rowOff>
    </xdr:to>
    <xdr:pic>
      <xdr:nvPicPr>
        <xdr:cNvPr id="33" name="תמונה 32">
          <a:extLst>
            <a:ext uri="{FF2B5EF4-FFF2-40B4-BE49-F238E27FC236}">
              <a16:creationId xmlns:a16="http://schemas.microsoft.com/office/drawing/2014/main" id="{CA32730F-A005-4DA3-B62E-27195395D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402901433" y="6505575"/>
          <a:ext cx="466667" cy="466667"/>
        </a:xfrm>
        <a:prstGeom prst="rect">
          <a:avLst/>
        </a:prstGeom>
      </xdr:spPr>
    </xdr:pic>
    <xdr:clientData/>
  </xdr:twoCellAnchor>
  <xdr:twoCellAnchor>
    <xdr:from>
      <xdr:col>0</xdr:col>
      <xdr:colOff>1485900</xdr:colOff>
      <xdr:row>13</xdr:row>
      <xdr:rowOff>9525</xdr:rowOff>
    </xdr:from>
    <xdr:to>
      <xdr:col>0</xdr:col>
      <xdr:colOff>1952567</xdr:colOff>
      <xdr:row>13</xdr:row>
      <xdr:rowOff>476192</xdr:rowOff>
    </xdr:to>
    <xdr:pic>
      <xdr:nvPicPr>
        <xdr:cNvPr id="34" name="תמונה 33">
          <a:extLst>
            <a:ext uri="{FF2B5EF4-FFF2-40B4-BE49-F238E27FC236}">
              <a16:creationId xmlns:a16="http://schemas.microsoft.com/office/drawing/2014/main" id="{FF584572-BE44-4953-B7BB-4894808C9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402891908" y="10506075"/>
          <a:ext cx="466667" cy="466667"/>
        </a:xfrm>
        <a:prstGeom prst="rect">
          <a:avLst/>
        </a:prstGeom>
      </xdr:spPr>
    </xdr:pic>
    <xdr:clientData/>
  </xdr:twoCellAnchor>
  <xdr:twoCellAnchor>
    <xdr:from>
      <xdr:col>0</xdr:col>
      <xdr:colOff>1476375</xdr:colOff>
      <xdr:row>3</xdr:row>
      <xdr:rowOff>19050</xdr:rowOff>
    </xdr:from>
    <xdr:to>
      <xdr:col>0</xdr:col>
      <xdr:colOff>1943042</xdr:colOff>
      <xdr:row>3</xdr:row>
      <xdr:rowOff>485717</xdr:rowOff>
    </xdr:to>
    <xdr:pic>
      <xdr:nvPicPr>
        <xdr:cNvPr id="35" name="תמונה 34">
          <a:extLst>
            <a:ext uri="{FF2B5EF4-FFF2-40B4-BE49-F238E27FC236}">
              <a16:creationId xmlns:a16="http://schemas.microsoft.com/office/drawing/2014/main" id="{ED8444FD-7C54-47D1-B3A8-6A661E739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BEBA8EAE-BF5A-486C-A8C5-ECC9F3942E4B}">
              <a14:imgProps xmlns:a14="http://schemas.microsoft.com/office/drawing/2010/main">
                <a14:imgLayer r:embed="rId52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402901433" y="2495550"/>
          <a:ext cx="466667" cy="4666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201591</xdr:colOff>
      <xdr:row>36</xdr:row>
      <xdr:rowOff>89823</xdr:rowOff>
    </xdr:from>
    <xdr:to>
      <xdr:col>1</xdr:col>
      <xdr:colOff>1190624</xdr:colOff>
      <xdr:row>36</xdr:row>
      <xdr:rowOff>752475</xdr:rowOff>
    </xdr:to>
    <xdr:pic>
      <xdr:nvPicPr>
        <xdr:cNvPr id="6" name="תמונה 5" descr="מצבר לאל פסק-אזעקות 12V 7AH Rostec כולל 4 חודשי אחריות">
          <a:extLst>
            <a:ext uri="{FF2B5EF4-FFF2-40B4-BE49-F238E27FC236}">
              <a16:creationId xmlns:a16="http://schemas.microsoft.com/office/drawing/2014/main" id="{E3BE7BA3-34A9-4ACA-AC65-30147FFA8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269" b="94627" l="8600" r="90000">
                      <a14:foregroundMark x1="24200" y1="7761" x2="30400" y2="6269"/>
                      <a14:foregroundMark x1="9400" y1="20896" x2="8600" y2="20896"/>
                      <a14:foregroundMark x1="71400" y1="88060" x2="71600" y2="9462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672651" y="47933898"/>
          <a:ext cx="989033" cy="662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381000</xdr:colOff>
      <xdr:row>2</xdr:row>
      <xdr:rowOff>19050</xdr:rowOff>
    </xdr:from>
    <xdr:to>
      <xdr:col>1</xdr:col>
      <xdr:colOff>971632</xdr:colOff>
      <xdr:row>2</xdr:row>
      <xdr:rowOff>781156</xdr:rowOff>
    </xdr:to>
    <xdr:pic>
      <xdr:nvPicPr>
        <xdr:cNvPr id="31" name="תמונה 3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75D5DE-CF1C-4C43-BC52-B357E5ABE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01891643" y="21307425"/>
          <a:ext cx="590632" cy="762106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3</xdr:row>
      <xdr:rowOff>19050</xdr:rowOff>
    </xdr:from>
    <xdr:to>
      <xdr:col>1</xdr:col>
      <xdr:colOff>962107</xdr:colOff>
      <xdr:row>3</xdr:row>
      <xdr:rowOff>781156</xdr:rowOff>
    </xdr:to>
    <xdr:pic>
      <xdr:nvPicPr>
        <xdr:cNvPr id="32" name="תמונה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D134B06-8CED-4059-84D3-2DEAF1411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01901168" y="22107525"/>
          <a:ext cx="590632" cy="762106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5</xdr:row>
      <xdr:rowOff>28575</xdr:rowOff>
    </xdr:from>
    <xdr:to>
      <xdr:col>1</xdr:col>
      <xdr:colOff>962105</xdr:colOff>
      <xdr:row>5</xdr:row>
      <xdr:rowOff>762102</xdr:rowOff>
    </xdr:to>
    <xdr:pic>
      <xdr:nvPicPr>
        <xdr:cNvPr id="33" name="תמונה 3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6694D7-55D1-4808-8262-22B73607A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01901170" y="23717250"/>
          <a:ext cx="571580" cy="733527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4</xdr:row>
      <xdr:rowOff>38100</xdr:rowOff>
    </xdr:from>
    <xdr:to>
      <xdr:col>1</xdr:col>
      <xdr:colOff>952580</xdr:colOff>
      <xdr:row>4</xdr:row>
      <xdr:rowOff>762101</xdr:rowOff>
    </xdr:to>
    <xdr:pic>
      <xdr:nvPicPr>
        <xdr:cNvPr id="34" name="תמונה 3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940F100-F7D6-41EC-9E01-852AF96E2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401910695" y="22926675"/>
          <a:ext cx="571580" cy="724001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6</xdr:row>
      <xdr:rowOff>85725</xdr:rowOff>
    </xdr:from>
    <xdr:to>
      <xdr:col>1</xdr:col>
      <xdr:colOff>1190771</xdr:colOff>
      <xdr:row>6</xdr:row>
      <xdr:rowOff>904989</xdr:rowOff>
    </xdr:to>
    <xdr:pic>
      <xdr:nvPicPr>
        <xdr:cNvPr id="35" name="תמונה 3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8F3C1E5-50F9-451C-9504-AF648FBE7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401672504" y="24574500"/>
          <a:ext cx="1047896" cy="819264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7</xdr:row>
      <xdr:rowOff>76200</xdr:rowOff>
    </xdr:from>
    <xdr:to>
      <xdr:col>1</xdr:col>
      <xdr:colOff>1152645</xdr:colOff>
      <xdr:row>7</xdr:row>
      <xdr:rowOff>695411</xdr:rowOff>
    </xdr:to>
    <xdr:pic>
      <xdr:nvPicPr>
        <xdr:cNvPr id="36" name="תמונה 3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FCCA8C3-FAB8-48BD-B01F-D35044795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401710630" y="25517475"/>
          <a:ext cx="857370" cy="619211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8</xdr:row>
      <xdr:rowOff>76200</xdr:rowOff>
    </xdr:from>
    <xdr:to>
      <xdr:col>1</xdr:col>
      <xdr:colOff>1066913</xdr:colOff>
      <xdr:row>8</xdr:row>
      <xdr:rowOff>657306</xdr:rowOff>
    </xdr:to>
    <xdr:pic>
      <xdr:nvPicPr>
        <xdr:cNvPr id="37" name="תמונה 3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F7FBF81-E163-474D-BDDD-969B83965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401796362" y="26317575"/>
          <a:ext cx="809738" cy="581106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9</xdr:row>
      <xdr:rowOff>57150</xdr:rowOff>
    </xdr:from>
    <xdr:to>
      <xdr:col>1</xdr:col>
      <xdr:colOff>876355</xdr:colOff>
      <xdr:row>9</xdr:row>
      <xdr:rowOff>695414</xdr:rowOff>
    </xdr:to>
    <xdr:pic>
      <xdr:nvPicPr>
        <xdr:cNvPr id="38" name="תמונה 3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7440FCE-B617-403B-84F7-B23F5F2A6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401986920" y="27098625"/>
          <a:ext cx="390580" cy="638264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10</xdr:row>
      <xdr:rowOff>9525</xdr:rowOff>
    </xdr:from>
    <xdr:to>
      <xdr:col>1</xdr:col>
      <xdr:colOff>943047</xdr:colOff>
      <xdr:row>10</xdr:row>
      <xdr:rowOff>781158</xdr:rowOff>
    </xdr:to>
    <xdr:pic>
      <xdr:nvPicPr>
        <xdr:cNvPr id="39" name="תמונה 3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1B8C719-8FC8-40D4-99B7-0FA5F826D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401920228" y="27851100"/>
          <a:ext cx="514422" cy="771633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11</xdr:row>
      <xdr:rowOff>38100</xdr:rowOff>
    </xdr:from>
    <xdr:to>
      <xdr:col>1</xdr:col>
      <xdr:colOff>923997</xdr:colOff>
      <xdr:row>12</xdr:row>
      <xdr:rowOff>9633</xdr:rowOff>
    </xdr:to>
    <xdr:pic>
      <xdr:nvPicPr>
        <xdr:cNvPr id="40" name="תמונה 3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FFDD2B1-1946-4293-ABFD-F24EDA7A2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401939278" y="28679775"/>
          <a:ext cx="514422" cy="771633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12</xdr:row>
      <xdr:rowOff>9525</xdr:rowOff>
    </xdr:from>
    <xdr:to>
      <xdr:col>1</xdr:col>
      <xdr:colOff>923997</xdr:colOff>
      <xdr:row>13</xdr:row>
      <xdr:rowOff>19163</xdr:rowOff>
    </xdr:to>
    <xdr:pic>
      <xdr:nvPicPr>
        <xdr:cNvPr id="41" name="תמונה 40">
          <a:extLst>
            <a:ext uri="{FF2B5EF4-FFF2-40B4-BE49-F238E27FC236}">
              <a16:creationId xmlns:a16="http://schemas.microsoft.com/office/drawing/2014/main" id="{A4A28236-F331-465C-BCA2-8CF2C4D34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401939278" y="29451300"/>
          <a:ext cx="514422" cy="809738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13</xdr:row>
      <xdr:rowOff>28575</xdr:rowOff>
    </xdr:from>
    <xdr:to>
      <xdr:col>1</xdr:col>
      <xdr:colOff>923997</xdr:colOff>
      <xdr:row>14</xdr:row>
      <xdr:rowOff>108</xdr:rowOff>
    </xdr:to>
    <xdr:pic>
      <xdr:nvPicPr>
        <xdr:cNvPr id="42" name="תמונה 41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C973A9B5-DE65-461D-B86E-510EB716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401939278" y="30270450"/>
          <a:ext cx="514422" cy="771633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14</xdr:row>
      <xdr:rowOff>38100</xdr:rowOff>
    </xdr:from>
    <xdr:to>
      <xdr:col>1</xdr:col>
      <xdr:colOff>909490</xdr:colOff>
      <xdr:row>15</xdr:row>
      <xdr:rowOff>66</xdr:rowOff>
    </xdr:to>
    <xdr:pic>
      <xdr:nvPicPr>
        <xdr:cNvPr id="43" name="תמונה 42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5426D9C-44C7-4970-9ABB-08F387829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401953785" y="31080075"/>
          <a:ext cx="499915" cy="762066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15</xdr:row>
      <xdr:rowOff>28575</xdr:rowOff>
    </xdr:from>
    <xdr:to>
      <xdr:col>1</xdr:col>
      <xdr:colOff>887012</xdr:colOff>
      <xdr:row>16</xdr:row>
      <xdr:rowOff>8831</xdr:rowOff>
    </xdr:to>
    <xdr:pic>
      <xdr:nvPicPr>
        <xdr:cNvPr id="44" name="תמונה 43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C0E01077-726E-413C-A2C8-9EF93D59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01976263" y="31870650"/>
          <a:ext cx="506012" cy="780356"/>
        </a:xfrm>
        <a:prstGeom prst="rect">
          <a:avLst/>
        </a:prstGeom>
      </xdr:spPr>
    </xdr:pic>
    <xdr:clientData/>
  </xdr:twoCellAnchor>
  <xdr:twoCellAnchor>
    <xdr:from>
      <xdr:col>1</xdr:col>
      <xdr:colOff>552450</xdr:colOff>
      <xdr:row>16</xdr:row>
      <xdr:rowOff>19050</xdr:rowOff>
    </xdr:from>
    <xdr:to>
      <xdr:col>1</xdr:col>
      <xdr:colOff>858690</xdr:colOff>
      <xdr:row>16</xdr:row>
      <xdr:rowOff>771525</xdr:rowOff>
    </xdr:to>
    <xdr:pic>
      <xdr:nvPicPr>
        <xdr:cNvPr id="45" name="תמונה 4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2940D09-FF80-4482-B30C-117153D14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402004585" y="32661225"/>
          <a:ext cx="306240" cy="75247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17</xdr:row>
      <xdr:rowOff>28576</xdr:rowOff>
    </xdr:from>
    <xdr:to>
      <xdr:col>1</xdr:col>
      <xdr:colOff>1034612</xdr:colOff>
      <xdr:row>17</xdr:row>
      <xdr:rowOff>771526</xdr:rowOff>
    </xdr:to>
    <xdr:pic>
      <xdr:nvPicPr>
        <xdr:cNvPr id="46" name="תמונה 45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342C7CE-C8FA-4761-B863-01D9F49C7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401828663" y="33470851"/>
          <a:ext cx="691712" cy="742950"/>
        </a:xfrm>
        <a:prstGeom prst="rect">
          <a:avLst/>
        </a:prstGeom>
      </xdr:spPr>
    </xdr:pic>
    <xdr:clientData/>
  </xdr:twoCellAnchor>
  <xdr:twoCellAnchor>
    <xdr:from>
      <xdr:col>1</xdr:col>
      <xdr:colOff>337250</xdr:colOff>
      <xdr:row>18</xdr:row>
      <xdr:rowOff>9525</xdr:rowOff>
    </xdr:from>
    <xdr:to>
      <xdr:col>1</xdr:col>
      <xdr:colOff>990600</xdr:colOff>
      <xdr:row>18</xdr:row>
      <xdr:rowOff>710391</xdr:rowOff>
    </xdr:to>
    <xdr:pic>
      <xdr:nvPicPr>
        <xdr:cNvPr id="47" name="תמונה 46" descr="Wired Sounder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C0AC4352-6781-45D7-A045-3CE5964B7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401872675" y="34251900"/>
          <a:ext cx="653350" cy="700866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20</xdr:row>
      <xdr:rowOff>76200</xdr:rowOff>
    </xdr:from>
    <xdr:to>
      <xdr:col>1</xdr:col>
      <xdr:colOff>1209821</xdr:colOff>
      <xdr:row>20</xdr:row>
      <xdr:rowOff>743043</xdr:rowOff>
    </xdr:to>
    <xdr:pic>
      <xdr:nvPicPr>
        <xdr:cNvPr id="48" name="תמונה 47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28C4B594-AA1A-4D80-A48F-A47034FF1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401653454" y="35118675"/>
          <a:ext cx="1047896" cy="666843"/>
        </a:xfrm>
        <a:prstGeom prst="rect">
          <a:avLst/>
        </a:prstGeom>
      </xdr:spPr>
    </xdr:pic>
    <xdr:clientData/>
  </xdr:twoCellAnchor>
  <xdr:twoCellAnchor>
    <xdr:from>
      <xdr:col>1</xdr:col>
      <xdr:colOff>438150</xdr:colOff>
      <xdr:row>21</xdr:row>
      <xdr:rowOff>0</xdr:rowOff>
    </xdr:from>
    <xdr:to>
      <xdr:col>1</xdr:col>
      <xdr:colOff>904940</xdr:colOff>
      <xdr:row>21</xdr:row>
      <xdr:rowOff>733527</xdr:rowOff>
    </xdr:to>
    <xdr:pic>
      <xdr:nvPicPr>
        <xdr:cNvPr id="49" name="תמונה 4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1C2CD5BD-39DE-4DE6-BC95-5B504D414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401958335" y="35842575"/>
          <a:ext cx="466790" cy="733527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22</xdr:row>
      <xdr:rowOff>66675</xdr:rowOff>
    </xdr:from>
    <xdr:to>
      <xdr:col>1</xdr:col>
      <xdr:colOff>1190771</xdr:colOff>
      <xdr:row>22</xdr:row>
      <xdr:rowOff>733518</xdr:rowOff>
    </xdr:to>
    <xdr:pic>
      <xdr:nvPicPr>
        <xdr:cNvPr id="50" name="תמונה 4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7B021D43-D552-4CAB-888C-CF851B1A4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401672504" y="36709350"/>
          <a:ext cx="1047896" cy="666843"/>
        </a:xfrm>
        <a:prstGeom prst="rect">
          <a:avLst/>
        </a:prstGeom>
      </xdr:spPr>
    </xdr:pic>
    <xdr:clientData/>
  </xdr:twoCellAnchor>
  <xdr:twoCellAnchor>
    <xdr:from>
      <xdr:col>1</xdr:col>
      <xdr:colOff>495299</xdr:colOff>
      <xdr:row>23</xdr:row>
      <xdr:rowOff>57149</xdr:rowOff>
    </xdr:from>
    <xdr:to>
      <xdr:col>1</xdr:col>
      <xdr:colOff>876299</xdr:colOff>
      <xdr:row>23</xdr:row>
      <xdr:rowOff>772966</xdr:rowOff>
    </xdr:to>
    <xdr:pic>
      <xdr:nvPicPr>
        <xdr:cNvPr id="51" name="תמונה 5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DEE52DFC-74F5-4ACC-A41F-FF9869399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401986976" y="37499924"/>
          <a:ext cx="381000" cy="715817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24</xdr:row>
      <xdr:rowOff>95250</xdr:rowOff>
    </xdr:from>
    <xdr:to>
      <xdr:col>1</xdr:col>
      <xdr:colOff>1257456</xdr:colOff>
      <xdr:row>24</xdr:row>
      <xdr:rowOff>685882</xdr:rowOff>
    </xdr:to>
    <xdr:pic>
      <xdr:nvPicPr>
        <xdr:cNvPr id="52" name="תמונה 51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1A48484E-7522-4B96-8582-D1B4DFB9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401605819" y="38338125"/>
          <a:ext cx="1114581" cy="590632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25</xdr:row>
      <xdr:rowOff>76199</xdr:rowOff>
    </xdr:from>
    <xdr:to>
      <xdr:col>1</xdr:col>
      <xdr:colOff>1000125</xdr:colOff>
      <xdr:row>25</xdr:row>
      <xdr:rowOff>702978</xdr:rowOff>
    </xdr:to>
    <xdr:pic>
      <xdr:nvPicPr>
        <xdr:cNvPr id="53" name="תמונה 52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ED1870C5-09D2-4331-816D-88F2335D5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401863150" y="39119174"/>
          <a:ext cx="638175" cy="626779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26</xdr:row>
      <xdr:rowOff>104775</xdr:rowOff>
    </xdr:from>
    <xdr:to>
      <xdr:col>1</xdr:col>
      <xdr:colOff>762021</xdr:colOff>
      <xdr:row>26</xdr:row>
      <xdr:rowOff>714460</xdr:rowOff>
    </xdr:to>
    <xdr:pic>
      <xdr:nvPicPr>
        <xdr:cNvPr id="54" name="תמונה 53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D7420CA0-82F2-413F-9083-1BC1A7011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402101254" y="39947850"/>
          <a:ext cx="152421" cy="609685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27</xdr:row>
      <xdr:rowOff>85725</xdr:rowOff>
    </xdr:from>
    <xdr:to>
      <xdr:col>1</xdr:col>
      <xdr:colOff>990600</xdr:colOff>
      <xdr:row>27</xdr:row>
      <xdr:rowOff>723900</xdr:rowOff>
    </xdr:to>
    <xdr:pic>
      <xdr:nvPicPr>
        <xdr:cNvPr id="55" name="תמונה 54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B3C0C031-3F9B-4DB4-AC5C-FFD33E15E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401872675" y="40728900"/>
          <a:ext cx="638175" cy="638175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28</xdr:row>
      <xdr:rowOff>38100</xdr:rowOff>
    </xdr:from>
    <xdr:to>
      <xdr:col>1</xdr:col>
      <xdr:colOff>952576</xdr:colOff>
      <xdr:row>28</xdr:row>
      <xdr:rowOff>771627</xdr:rowOff>
    </xdr:to>
    <xdr:pic>
      <xdr:nvPicPr>
        <xdr:cNvPr id="56" name="תמונה 55" descr="Wired 4-way low current relay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343F9417-D991-459D-A3F9-086D9A256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401910699" y="41481375"/>
          <a:ext cx="543001" cy="733527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29</xdr:row>
      <xdr:rowOff>38100</xdr:rowOff>
    </xdr:from>
    <xdr:to>
      <xdr:col>1</xdr:col>
      <xdr:colOff>933526</xdr:colOff>
      <xdr:row>29</xdr:row>
      <xdr:rowOff>771627</xdr:rowOff>
    </xdr:to>
    <xdr:pic>
      <xdr:nvPicPr>
        <xdr:cNvPr id="57" name="תמונה 56" descr="Wired 4-way low current relay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D29A1778-BDDD-40ED-85FC-07A9E71A8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1401929749" y="42281475"/>
          <a:ext cx="543001" cy="733527"/>
        </a:xfrm>
        <a:prstGeom prst="rect">
          <a:avLst/>
        </a:prstGeom>
      </xdr:spPr>
    </xdr:pic>
    <xdr:clientData/>
  </xdr:twoCellAnchor>
  <xdr:twoCellAnchor>
    <xdr:from>
      <xdr:col>1</xdr:col>
      <xdr:colOff>487152</xdr:colOff>
      <xdr:row>30</xdr:row>
      <xdr:rowOff>38100</xdr:rowOff>
    </xdr:from>
    <xdr:to>
      <xdr:col>1</xdr:col>
      <xdr:colOff>857307</xdr:colOff>
      <xdr:row>30</xdr:row>
      <xdr:rowOff>752585</xdr:rowOff>
    </xdr:to>
    <xdr:pic>
      <xdr:nvPicPr>
        <xdr:cNvPr id="58" name="תמונה 57" descr="Surface mounted magnetic contact of plastic casing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3B204DC6-C7AD-4B82-BC4F-8AFD1E7FD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402005968" y="43081575"/>
          <a:ext cx="370155" cy="714485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31</xdr:row>
      <xdr:rowOff>66675</xdr:rowOff>
    </xdr:from>
    <xdr:to>
      <xdr:col>1</xdr:col>
      <xdr:colOff>1162188</xdr:colOff>
      <xdr:row>31</xdr:row>
      <xdr:rowOff>704939</xdr:rowOff>
    </xdr:to>
    <xdr:pic>
      <xdr:nvPicPr>
        <xdr:cNvPr id="59" name="תמונה 58" descr="Surface mounted magnetic contact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169C51AC-2EDD-4181-84B7-674845E8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401701087" y="43910250"/>
          <a:ext cx="990738" cy="638264"/>
        </a:xfrm>
        <a:prstGeom prst="rect">
          <a:avLst/>
        </a:prstGeom>
      </xdr:spPr>
    </xdr:pic>
    <xdr:clientData/>
  </xdr:twoCellAnchor>
  <xdr:twoCellAnchor>
    <xdr:from>
      <xdr:col>1</xdr:col>
      <xdr:colOff>447675</xdr:colOff>
      <xdr:row>32</xdr:row>
      <xdr:rowOff>76200</xdr:rowOff>
    </xdr:from>
    <xdr:to>
      <xdr:col>1</xdr:col>
      <xdr:colOff>1019255</xdr:colOff>
      <xdr:row>32</xdr:row>
      <xdr:rowOff>771622</xdr:rowOff>
    </xdr:to>
    <xdr:pic>
      <xdr:nvPicPr>
        <xdr:cNvPr id="60" name="תמונה 59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A52662A2-BBCB-4791-980B-0E2D77FAA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401844020" y="44719875"/>
          <a:ext cx="571580" cy="695422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33</xdr:row>
      <xdr:rowOff>123825</xdr:rowOff>
    </xdr:from>
    <xdr:to>
      <xdr:col>1</xdr:col>
      <xdr:colOff>1181233</xdr:colOff>
      <xdr:row>33</xdr:row>
      <xdr:rowOff>638247</xdr:rowOff>
    </xdr:to>
    <xdr:pic>
      <xdr:nvPicPr>
        <xdr:cNvPr id="61" name="תמונה 60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19E165FE-4207-4956-B937-E3230960F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401682042" y="45567600"/>
          <a:ext cx="952633" cy="514422"/>
        </a:xfrm>
        <a:prstGeom prst="rect">
          <a:avLst/>
        </a:prstGeom>
      </xdr:spPr>
    </xdr:pic>
    <xdr:clientData/>
  </xdr:twoCellAnchor>
  <xdr:twoCellAnchor>
    <xdr:from>
      <xdr:col>1</xdr:col>
      <xdr:colOff>447675</xdr:colOff>
      <xdr:row>34</xdr:row>
      <xdr:rowOff>57150</xdr:rowOff>
    </xdr:from>
    <xdr:to>
      <xdr:col>1</xdr:col>
      <xdr:colOff>1028781</xdr:colOff>
      <xdr:row>34</xdr:row>
      <xdr:rowOff>676361</xdr:rowOff>
    </xdr:to>
    <xdr:pic>
      <xdr:nvPicPr>
        <xdr:cNvPr id="62" name="תמונה 61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3A37E39B-768C-4ECE-B622-C58DBA1F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401834494" y="46301025"/>
          <a:ext cx="581106" cy="619211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35</xdr:row>
      <xdr:rowOff>38100</xdr:rowOff>
    </xdr:from>
    <xdr:to>
      <xdr:col>1</xdr:col>
      <xdr:colOff>857287</xdr:colOff>
      <xdr:row>35</xdr:row>
      <xdr:rowOff>762101</xdr:rowOff>
    </xdr:to>
    <xdr:pic>
      <xdr:nvPicPr>
        <xdr:cNvPr id="63" name="תמונה 62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1F3EE2E8-EF65-4D13-B89B-2B4A4ACEB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1402005988" y="47082075"/>
          <a:ext cx="266737" cy="724001"/>
        </a:xfrm>
        <a:prstGeom prst="rect">
          <a:avLst/>
        </a:prstGeom>
      </xdr:spPr>
    </xdr:pic>
    <xdr:clientData/>
  </xdr:twoCellAnchor>
  <xdr:twoCellAnchor>
    <xdr:from>
      <xdr:col>1</xdr:col>
      <xdr:colOff>411691</xdr:colOff>
      <xdr:row>37</xdr:row>
      <xdr:rowOff>28575</xdr:rowOff>
    </xdr:from>
    <xdr:to>
      <xdr:col>1</xdr:col>
      <xdr:colOff>914475</xdr:colOff>
      <xdr:row>37</xdr:row>
      <xdr:rowOff>743058</xdr:rowOff>
    </xdr:to>
    <xdr:pic>
      <xdr:nvPicPr>
        <xdr:cNvPr id="64" name="תמונה 63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5D7D535-DAF3-4DC3-8CC3-126685B7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1401948800" y="48672750"/>
          <a:ext cx="502784" cy="7144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0</xdr:row>
          <xdr:rowOff>161925</xdr:rowOff>
        </xdr:from>
        <xdr:to>
          <xdr:col>0</xdr:col>
          <xdr:colOff>1571625</xdr:colOff>
          <xdr:row>0</xdr:row>
          <xdr:rowOff>581025</xdr:rowOff>
        </xdr:to>
        <xdr:sp macro="" textlink="">
          <xdr:nvSpPr>
            <xdr:cNvPr id="96257" name="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A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תפריט ראשי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333375</xdr:colOff>
      <xdr:row>19</xdr:row>
      <xdr:rowOff>66675</xdr:rowOff>
    </xdr:from>
    <xdr:to>
      <xdr:col>1</xdr:col>
      <xdr:colOff>986725</xdr:colOff>
      <xdr:row>19</xdr:row>
      <xdr:rowOff>767541</xdr:rowOff>
    </xdr:to>
    <xdr:pic>
      <xdr:nvPicPr>
        <xdr:cNvPr id="3" name="תמונה 2" descr="Wired Sounder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B278063D-0B66-4B5F-94B7-866F194E4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401876550" y="15420975"/>
          <a:ext cx="653350" cy="7008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0</xdr:row>
          <xdr:rowOff>523875</xdr:rowOff>
        </xdr:from>
        <xdr:to>
          <xdr:col>0</xdr:col>
          <xdr:colOff>1495425</xdr:colOff>
          <xdr:row>0</xdr:row>
          <xdr:rowOff>942975</xdr:rowOff>
        </xdr:to>
        <xdr:sp macro="" textlink="">
          <xdr:nvSpPr>
            <xdr:cNvPr id="89089" name="Button 1" hidden="1">
              <a:extLst>
                <a:ext uri="{63B3BB69-23CF-44E3-9099-C40C66FF867C}">
                  <a14:compatExt spid="_x0000_s89089"/>
                </a:ext>
                <a:ext uri="{FF2B5EF4-FFF2-40B4-BE49-F238E27FC236}">
                  <a16:creationId xmlns:a16="http://schemas.microsoft.com/office/drawing/2014/main" id="{00000000-0008-0000-0B00-0000015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462583</xdr:colOff>
      <xdr:row>6</xdr:row>
      <xdr:rowOff>47626</xdr:rowOff>
    </xdr:from>
    <xdr:to>
      <xdr:col>1</xdr:col>
      <xdr:colOff>1323974</xdr:colOff>
      <xdr:row>6</xdr:row>
      <xdr:rowOff>657226</xdr:rowOff>
    </xdr:to>
    <xdr:pic>
      <xdr:nvPicPr>
        <xdr:cNvPr id="9" name="תמונה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0B13A5-1E89-6432-7CE5-E7E02B915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843726" y="3733801"/>
          <a:ext cx="861391" cy="609600"/>
        </a:xfrm>
        <a:prstGeom prst="rect">
          <a:avLst/>
        </a:prstGeom>
      </xdr:spPr>
    </xdr:pic>
    <xdr:clientData/>
  </xdr:twoCellAnchor>
  <xdr:twoCellAnchor>
    <xdr:from>
      <xdr:col>1</xdr:col>
      <xdr:colOff>403180</xdr:colOff>
      <xdr:row>7</xdr:row>
      <xdr:rowOff>28575</xdr:rowOff>
    </xdr:from>
    <xdr:to>
      <xdr:col>1</xdr:col>
      <xdr:colOff>1304924</xdr:colOff>
      <xdr:row>7</xdr:row>
      <xdr:rowOff>642806</xdr:rowOff>
    </xdr:to>
    <xdr:pic>
      <xdr:nvPicPr>
        <xdr:cNvPr id="10" name="תמונה 9" descr="Ceiling Secondary Speaker 6W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14563AB-C416-1276-DC2C-D80A0123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98862776" y="4448175"/>
          <a:ext cx="901744" cy="614231"/>
        </a:xfrm>
        <a:prstGeom prst="rect">
          <a:avLst/>
        </a:prstGeom>
      </xdr:spPr>
    </xdr:pic>
    <xdr:clientData/>
  </xdr:twoCellAnchor>
  <xdr:twoCellAnchor>
    <xdr:from>
      <xdr:col>1</xdr:col>
      <xdr:colOff>619124</xdr:colOff>
      <xdr:row>10</xdr:row>
      <xdr:rowOff>19051</xdr:rowOff>
    </xdr:from>
    <xdr:to>
      <xdr:col>1</xdr:col>
      <xdr:colOff>1076324</xdr:colOff>
      <xdr:row>11</xdr:row>
      <xdr:rowOff>2318</xdr:rowOff>
    </xdr:to>
    <xdr:pic>
      <xdr:nvPicPr>
        <xdr:cNvPr id="11" name="תמונה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D88631-8455-C662-52FB-3BF0AEB39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399091376" y="6638926"/>
          <a:ext cx="457200" cy="716692"/>
        </a:xfrm>
        <a:prstGeom prst="rect">
          <a:avLst/>
        </a:prstGeom>
      </xdr:spPr>
    </xdr:pic>
    <xdr:clientData/>
  </xdr:twoCellAnchor>
  <xdr:twoCellAnchor>
    <xdr:from>
      <xdr:col>1</xdr:col>
      <xdr:colOff>676274</xdr:colOff>
      <xdr:row>11</xdr:row>
      <xdr:rowOff>38100</xdr:rowOff>
    </xdr:from>
    <xdr:to>
      <xdr:col>1</xdr:col>
      <xdr:colOff>1038224</xdr:colOff>
      <xdr:row>12</xdr:row>
      <xdr:rowOff>2723</xdr:rowOff>
    </xdr:to>
    <xdr:pic>
      <xdr:nvPicPr>
        <xdr:cNvPr id="12" name="תמונה 11" descr="Network Column Speaker 30W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13330EB-3615-2027-2255-84EB732D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99129476" y="7391400"/>
          <a:ext cx="361950" cy="698048"/>
        </a:xfrm>
        <a:prstGeom prst="rect">
          <a:avLst/>
        </a:prstGeom>
      </xdr:spPr>
    </xdr:pic>
    <xdr:clientData/>
  </xdr:twoCellAnchor>
  <xdr:twoCellAnchor>
    <xdr:from>
      <xdr:col>1</xdr:col>
      <xdr:colOff>628650</xdr:colOff>
      <xdr:row>13</xdr:row>
      <xdr:rowOff>28574</xdr:rowOff>
    </xdr:from>
    <xdr:to>
      <xdr:col>1</xdr:col>
      <xdr:colOff>1047750</xdr:colOff>
      <xdr:row>13</xdr:row>
      <xdr:rowOff>681876</xdr:rowOff>
    </xdr:to>
    <xdr:pic>
      <xdr:nvPicPr>
        <xdr:cNvPr id="13" name="תמונה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363AAB-E7F8-F987-2C2D-E8F58EC30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99119950" y="8848724"/>
          <a:ext cx="419100" cy="653302"/>
        </a:xfrm>
        <a:prstGeom prst="rect">
          <a:avLst/>
        </a:prstGeom>
      </xdr:spPr>
    </xdr:pic>
    <xdr:clientData/>
  </xdr:twoCellAnchor>
  <xdr:twoCellAnchor>
    <xdr:from>
      <xdr:col>1</xdr:col>
      <xdr:colOff>252118</xdr:colOff>
      <xdr:row>14</xdr:row>
      <xdr:rowOff>74349</xdr:rowOff>
    </xdr:from>
    <xdr:to>
      <xdr:col>1</xdr:col>
      <xdr:colOff>1457325</xdr:colOff>
      <xdr:row>14</xdr:row>
      <xdr:rowOff>647700</xdr:rowOff>
    </xdr:to>
    <xdr:pic>
      <xdr:nvPicPr>
        <xdr:cNvPr id="14" name="תמונה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48F0715-D629-3639-64EF-C0A15F8F6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98710375" y="9627924"/>
          <a:ext cx="1205207" cy="573351"/>
        </a:xfrm>
        <a:prstGeom prst="rect">
          <a:avLst/>
        </a:prstGeom>
      </xdr:spPr>
    </xdr:pic>
    <xdr:clientData/>
  </xdr:twoCellAnchor>
  <xdr:twoCellAnchor>
    <xdr:from>
      <xdr:col>1</xdr:col>
      <xdr:colOff>261840</xdr:colOff>
      <xdr:row>12</xdr:row>
      <xdr:rowOff>74349</xdr:rowOff>
    </xdr:from>
    <xdr:to>
      <xdr:col>1</xdr:col>
      <xdr:colOff>1487067</xdr:colOff>
      <xdr:row>12</xdr:row>
      <xdr:rowOff>657224</xdr:rowOff>
    </xdr:to>
    <xdr:pic>
      <xdr:nvPicPr>
        <xdr:cNvPr id="15" name="תמונה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3727AD-3B96-432B-82DB-3367CA5DB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398680633" y="8161074"/>
          <a:ext cx="1225227" cy="582875"/>
        </a:xfrm>
        <a:prstGeom prst="rect">
          <a:avLst/>
        </a:prstGeom>
      </xdr:spPr>
    </xdr:pic>
    <xdr:clientData/>
  </xdr:twoCellAnchor>
  <xdr:twoCellAnchor>
    <xdr:from>
      <xdr:col>1</xdr:col>
      <xdr:colOff>436008</xdr:colOff>
      <xdr:row>15</xdr:row>
      <xdr:rowOff>66675</xdr:rowOff>
    </xdr:from>
    <xdr:to>
      <xdr:col>1</xdr:col>
      <xdr:colOff>1381125</xdr:colOff>
      <xdr:row>15</xdr:row>
      <xdr:rowOff>676275</xdr:rowOff>
    </xdr:to>
    <xdr:pic>
      <xdr:nvPicPr>
        <xdr:cNvPr id="16" name="תמונה 15" descr="Analog Cabinet Speaker 20W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CC34E22-D141-0FFA-3E61-D22A6DDC1A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00" b="18000"/>
        <a:stretch/>
      </xdr:blipFill>
      <xdr:spPr bwMode="auto">
        <a:xfrm>
          <a:off x="11398786575" y="10353675"/>
          <a:ext cx="94511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571500</xdr:colOff>
      <xdr:row>16</xdr:row>
      <xdr:rowOff>38099</xdr:rowOff>
    </xdr:from>
    <xdr:to>
      <xdr:col>1</xdr:col>
      <xdr:colOff>1266825</xdr:colOff>
      <xdr:row>16</xdr:row>
      <xdr:rowOff>699461</xdr:rowOff>
    </xdr:to>
    <xdr:pic>
      <xdr:nvPicPr>
        <xdr:cNvPr id="17" name="תמונה 16" descr="Analog Ceiling Speaker 6W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C3C0C60-3C23-12B1-B719-FE99C951B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7778" b="86889" l="23375" r="70500">
                      <a14:foregroundMark x1="36125" y1="17333" x2="47250" y2="13778"/>
                      <a14:foregroundMark x1="45125" y1="10889" x2="52250" y2="12000"/>
                      <a14:foregroundMark x1="52250" y1="12000" x2="60500" y2="20889"/>
                      <a14:foregroundMark x1="60500" y1="20889" x2="61625" y2="23333"/>
                      <a14:foregroundMark x1="48500" y1="7778" x2="42875" y2="8000"/>
                      <a14:foregroundMark x1="54875" y1="12444" x2="62500" y2="20889"/>
                      <a14:foregroundMark x1="62500" y1="20889" x2="67250" y2="36000"/>
                      <a14:foregroundMark x1="67250" y1="36000" x2="68500" y2="55556"/>
                      <a14:foregroundMark x1="68500" y1="55556" x2="63375" y2="72000"/>
                      <a14:foregroundMark x1="63375" y1="72000" x2="54250" y2="82000"/>
                      <a14:foregroundMark x1="54250" y1="82000" x2="45875" y2="85333"/>
                      <a14:foregroundMark x1="45875" y1="85333" x2="38875" y2="82889"/>
                      <a14:foregroundMark x1="38875" y1="82889" x2="28875" y2="51333"/>
                      <a14:foregroundMark x1="28875" y1="51333" x2="28000" y2="38000"/>
                      <a14:foregroundMark x1="28000" y1="38000" x2="34125" y2="21111"/>
                      <a14:foregroundMark x1="34125" y1="21111" x2="36375" y2="18889"/>
                      <a14:foregroundMark x1="28625" y1="38667" x2="27000" y2="59556"/>
                      <a14:foregroundMark x1="27000" y1="59556" x2="28250" y2="64889"/>
                      <a14:foregroundMark x1="31000" y1="68000" x2="39875" y2="81778"/>
                      <a14:foregroundMark x1="30500" y1="70889" x2="34250" y2="78222"/>
                      <a14:foregroundMark x1="44375" y1="86222" x2="52500" y2="84889"/>
                      <a14:foregroundMark x1="52500" y1="84889" x2="54750" y2="83111"/>
                      <a14:foregroundMark x1="44375" y1="86889" x2="39125" y2="83778"/>
                      <a14:foregroundMark x1="25875" y1="48889" x2="27125" y2="36889"/>
                      <a14:foregroundMark x1="27125" y1="36889" x2="27250" y2="36667"/>
                      <a14:foregroundMark x1="28750" y1="25556" x2="36625" y2="15333"/>
                      <a14:foregroundMark x1="61125" y1="16667" x2="64750" y2="22667"/>
                      <a14:foregroundMark x1="68250" y1="36222" x2="69625" y2="54889"/>
                      <a14:foregroundMark x1="69500" y1="43333" x2="70500" y2="43333"/>
                      <a14:foregroundMark x1="24625" y1="51111" x2="23500" y2="51333"/>
                      <a14:foregroundMark x1="23875" y1="42889" x2="23375" y2="42889"/>
                      <a14:foregroundMark x1="61125" y1="77778" x2="64125" y2="72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125" t="6001" r="28249" b="11777"/>
        <a:stretch/>
      </xdr:blipFill>
      <xdr:spPr bwMode="auto">
        <a:xfrm>
          <a:off x="11398900875" y="11058524"/>
          <a:ext cx="695325" cy="661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556944</xdr:colOff>
      <xdr:row>17</xdr:row>
      <xdr:rowOff>19050</xdr:rowOff>
    </xdr:from>
    <xdr:to>
      <xdr:col>1</xdr:col>
      <xdr:colOff>1323974</xdr:colOff>
      <xdr:row>17</xdr:row>
      <xdr:rowOff>722896</xdr:rowOff>
    </xdr:to>
    <xdr:pic>
      <xdr:nvPicPr>
        <xdr:cNvPr id="18" name="תמונה 17" descr="Analog Horn Speaker 30W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E8ED513-F761-FE92-E8DD-1DB022D68F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10000" b="90000" l="10000" r="90000">
                      <a14:foregroundMark x1="55875" y1="88125" x2="66375" y2="75000"/>
                      <a14:foregroundMark x1="51750" y1="86250" x2="51750" y2="86250"/>
                      <a14:foregroundMark x1="51750" y1="86406" x2="51750" y2="86406"/>
                      <a14:backgroundMark x1="51875" y1="86563" x2="51875" y2="86563"/>
                      <a14:backgroundMark x1="51875" y1="86406" x2="51875" y2="86406"/>
                      <a14:backgroundMark x1="47750" y1="84844" x2="47750" y2="84844"/>
                      <a14:backgroundMark x1="43125" y1="83125" x2="43125" y2="831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500" t="16719" r="18250" b="8437"/>
        <a:stretch/>
      </xdr:blipFill>
      <xdr:spPr bwMode="auto">
        <a:xfrm>
          <a:off x="11398843726" y="11772900"/>
          <a:ext cx="767030" cy="703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409575</xdr:colOff>
      <xdr:row>4</xdr:row>
      <xdr:rowOff>38100</xdr:rowOff>
    </xdr:from>
    <xdr:to>
      <xdr:col>1</xdr:col>
      <xdr:colOff>1324067</xdr:colOff>
      <xdr:row>4</xdr:row>
      <xdr:rowOff>661014</xdr:rowOff>
    </xdr:to>
    <xdr:pic>
      <xdr:nvPicPr>
        <xdr:cNvPr id="2" name="תמונה 1" descr="Ceiling Secondary Speaker 6W">
          <a:extLst>
            <a:ext uri="{FF2B5EF4-FFF2-40B4-BE49-F238E27FC236}">
              <a16:creationId xmlns:a16="http://schemas.microsoft.com/office/drawing/2014/main" id="{3368F3D6-3BC1-44E3-B656-8C463404A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98843633" y="2257425"/>
          <a:ext cx="914492" cy="622914"/>
        </a:xfrm>
        <a:prstGeom prst="rect">
          <a:avLst/>
        </a:prstGeom>
      </xdr:spPr>
    </xdr:pic>
    <xdr:clientData/>
  </xdr:twoCellAnchor>
  <xdr:twoCellAnchor>
    <xdr:from>
      <xdr:col>1</xdr:col>
      <xdr:colOff>409463</xdr:colOff>
      <xdr:row>5</xdr:row>
      <xdr:rowOff>57149</xdr:rowOff>
    </xdr:from>
    <xdr:to>
      <xdr:col>1</xdr:col>
      <xdr:colOff>1314450</xdr:colOff>
      <xdr:row>5</xdr:row>
      <xdr:rowOff>673588</xdr:rowOff>
    </xdr:to>
    <xdr:pic>
      <xdr:nvPicPr>
        <xdr:cNvPr id="3" name="תמונה 2" descr="Ceiling Secondary Speaker 6W">
          <a:extLst>
            <a:ext uri="{FF2B5EF4-FFF2-40B4-BE49-F238E27FC236}">
              <a16:creationId xmlns:a16="http://schemas.microsoft.com/office/drawing/2014/main" id="{2F45FC9E-C92F-41D7-995A-C6B40E517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98853250" y="3009899"/>
          <a:ext cx="904987" cy="616439"/>
        </a:xfrm>
        <a:prstGeom prst="rect">
          <a:avLst/>
        </a:prstGeom>
      </xdr:spPr>
    </xdr:pic>
    <xdr:clientData/>
  </xdr:twoCellAnchor>
  <xdr:twoCellAnchor>
    <xdr:from>
      <xdr:col>1</xdr:col>
      <xdr:colOff>480632</xdr:colOff>
      <xdr:row>8</xdr:row>
      <xdr:rowOff>38101</xdr:rowOff>
    </xdr:from>
    <xdr:to>
      <xdr:col>1</xdr:col>
      <xdr:colOff>1219200</xdr:colOff>
      <xdr:row>8</xdr:row>
      <xdr:rowOff>685967</xdr:rowOff>
    </xdr:to>
    <xdr:pic>
      <xdr:nvPicPr>
        <xdr:cNvPr id="6" name="תמונה 5" descr="Network Frameless Ceiling Speaker PoE 10W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8BFE164-59A9-DEEA-8038-1DE2674AF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>
                      <a14:foregroundMark x1="52250" y1="83333" x2="71250" y2="82000"/>
                      <a14:foregroundMark x1="71250" y1="82000" x2="72500" y2="82000"/>
                      <a14:foregroundMark x1="77375" y1="79333" x2="83250" y2="82444"/>
                      <a14:foregroundMark x1="83250" y1="82222" x2="85875" y2="83556"/>
                      <a14:foregroundMark x1="83750" y1="81556" x2="85750" y2="85333"/>
                      <a14:foregroundMark x1="84125" y1="81778" x2="86500" y2="86222"/>
                      <a14:foregroundMark x1="83875" y1="81556" x2="87125" y2="84667"/>
                      <a14:backgroundMark x1="48375" y1="19111" x2="25500" y2="55111"/>
                      <a14:backgroundMark x1="16000" y1="40222" x2="16500" y2="62222"/>
                      <a14:backgroundMark x1="16125" y1="65333" x2="32750" y2="65556"/>
                      <a14:backgroundMark x1="42500" y1="49778" x2="50375" y2="32000"/>
                      <a14:backgroundMark x1="49000" y1="52222" x2="48500" y2="5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501" t="22890" r="11624" b="7130"/>
        <a:stretch/>
      </xdr:blipFill>
      <xdr:spPr bwMode="auto">
        <a:xfrm>
          <a:off x="11398948500" y="5191126"/>
          <a:ext cx="738568" cy="64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486345</xdr:colOff>
      <xdr:row>9</xdr:row>
      <xdr:rowOff>0</xdr:rowOff>
    </xdr:from>
    <xdr:to>
      <xdr:col>1</xdr:col>
      <xdr:colOff>1257300</xdr:colOff>
      <xdr:row>9</xdr:row>
      <xdr:rowOff>676276</xdr:rowOff>
    </xdr:to>
    <xdr:pic>
      <xdr:nvPicPr>
        <xdr:cNvPr id="19" name="תמונה 18" descr="Network Frameless Ceiling Speaker PoE 10W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66BB4024-B4C4-4D0C-A15E-C1553E139B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0000" b="90000" l="10000" r="90000">
                      <a14:foregroundMark x1="52250" y1="83333" x2="71250" y2="82000"/>
                      <a14:foregroundMark x1="71250" y1="82000" x2="72500" y2="82000"/>
                      <a14:foregroundMark x1="77375" y1="79333" x2="83250" y2="82444"/>
                      <a14:foregroundMark x1="83250" y1="82222" x2="85875" y2="83556"/>
                      <a14:foregroundMark x1="83750" y1="81556" x2="85750" y2="85333"/>
                      <a14:foregroundMark x1="84125" y1="81778" x2="86500" y2="86222"/>
                      <a14:foregroundMark x1="83875" y1="81556" x2="87125" y2="84667"/>
                      <a14:backgroundMark x1="48375" y1="19111" x2="25500" y2="55111"/>
                      <a14:backgroundMark x1="16000" y1="40222" x2="16500" y2="62222"/>
                      <a14:backgroundMark x1="16125" y1="65333" x2="32750" y2="65556"/>
                      <a14:backgroundMark x1="42500" y1="49778" x2="50375" y2="32000"/>
                      <a14:backgroundMark x1="49000" y1="52222" x2="48500" y2="5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501" t="22890" r="11624" b="7130"/>
        <a:stretch/>
      </xdr:blipFill>
      <xdr:spPr bwMode="auto">
        <a:xfrm>
          <a:off x="11398910400" y="5886450"/>
          <a:ext cx="770955" cy="67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313109</xdr:colOff>
      <xdr:row>3</xdr:row>
      <xdr:rowOff>57149</xdr:rowOff>
    </xdr:from>
    <xdr:to>
      <xdr:col>1</xdr:col>
      <xdr:colOff>1381243</xdr:colOff>
      <xdr:row>3</xdr:row>
      <xdr:rowOff>657224</xdr:rowOff>
    </xdr:to>
    <xdr:pic>
      <xdr:nvPicPr>
        <xdr:cNvPr id="4" name="תמונה 3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64622077-758F-49F4-8849-840E1C04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356241127" y="1541565"/>
          <a:ext cx="1068134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933449</xdr:colOff>
      <xdr:row>0</xdr:row>
      <xdr:rowOff>400050</xdr:rowOff>
    </xdr:from>
    <xdr:to>
      <xdr:col>5</xdr:col>
      <xdr:colOff>1629035</xdr:colOff>
      <xdr:row>0</xdr:row>
      <xdr:rowOff>1127576</xdr:rowOff>
    </xdr:to>
    <xdr:pic>
      <xdr:nvPicPr>
        <xdr:cNvPr id="7" name="תמונה 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A5E36F2B-5A55-511F-258B-708932A0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392042615" y="400050"/>
          <a:ext cx="695586" cy="727526"/>
        </a:xfrm>
        <a:prstGeom prst="rect">
          <a:avLst/>
        </a:prstGeom>
      </xdr:spPr>
    </xdr:pic>
    <xdr:clientData/>
  </xdr:twoCellAnchor>
  <xdr:twoCellAnchor>
    <xdr:from>
      <xdr:col>1</xdr:col>
      <xdr:colOff>313109</xdr:colOff>
      <xdr:row>2</xdr:row>
      <xdr:rowOff>57149</xdr:rowOff>
    </xdr:from>
    <xdr:to>
      <xdr:col>1</xdr:col>
      <xdr:colOff>1381243</xdr:colOff>
      <xdr:row>2</xdr:row>
      <xdr:rowOff>657224</xdr:rowOff>
    </xdr:to>
    <xdr:pic>
      <xdr:nvPicPr>
        <xdr:cNvPr id="20" name="תמונה 19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EBB8FCBE-D4FC-4C24-8DA3-14921FAC1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398786457" y="1885949"/>
          <a:ext cx="1068134" cy="6000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432854</xdr:colOff>
      <xdr:row>2</xdr:row>
      <xdr:rowOff>438950</xdr:rowOff>
    </xdr:to>
    <xdr:pic>
      <xdr:nvPicPr>
        <xdr:cNvPr id="21" name="תמונה 20">
          <a:extLst>
            <a:ext uri="{FF2B5EF4-FFF2-40B4-BE49-F238E27FC236}">
              <a16:creationId xmlns:a16="http://schemas.microsoft.com/office/drawing/2014/main" id="{AFDFB01E-5331-486C-B422-08BE00300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401868446" y="1828800"/>
          <a:ext cx="432854" cy="438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209550</xdr:colOff>
          <xdr:row>0</xdr:row>
          <xdr:rowOff>304800</xdr:rowOff>
        </xdr:from>
        <xdr:to>
          <xdr:col>0</xdr:col>
          <xdr:colOff>1419225</xdr:colOff>
          <xdr:row>0</xdr:row>
          <xdr:rowOff>723900</xdr:rowOff>
        </xdr:to>
        <xdr:sp macro="" textlink="">
          <xdr:nvSpPr>
            <xdr:cNvPr id="87041" name="Button 1" hidden="1">
              <a:extLst>
                <a:ext uri="{63B3BB69-23CF-44E3-9099-C40C66FF867C}">
                  <a14:compatExt spid="_x0000_s87041"/>
                </a:ext>
                <a:ext uri="{FF2B5EF4-FFF2-40B4-BE49-F238E27FC236}">
                  <a16:creationId xmlns:a16="http://schemas.microsoft.com/office/drawing/2014/main" id="{00000000-0008-0000-0C00-0000015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590550</xdr:colOff>
      <xdr:row>2</xdr:row>
      <xdr:rowOff>76200</xdr:rowOff>
    </xdr:from>
    <xdr:to>
      <xdr:col>1</xdr:col>
      <xdr:colOff>1209761</xdr:colOff>
      <xdr:row>2</xdr:row>
      <xdr:rowOff>571569</xdr:rowOff>
    </xdr:to>
    <xdr:pic>
      <xdr:nvPicPr>
        <xdr:cNvPr id="4" name="תמונה 3" descr="21.5 inch FHD VA 75H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C2263-0789-4F6F-0667-31851F5C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9481814" y="2009775"/>
          <a:ext cx="619211" cy="495369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3</xdr:row>
      <xdr:rowOff>57150</xdr:rowOff>
    </xdr:from>
    <xdr:to>
      <xdr:col>1</xdr:col>
      <xdr:colOff>1219290</xdr:colOff>
      <xdr:row>3</xdr:row>
      <xdr:rowOff>571572</xdr:rowOff>
    </xdr:to>
    <xdr:pic>
      <xdr:nvPicPr>
        <xdr:cNvPr id="12" name="תמונה 11" descr="DS-D5024F2-1P2, HIKVISION, Display, Videosurveillance, Network &amp; IT, Power supply : 100 - 240VAC, Signal System : HDMI, VGA, Max display resolution [px] : 1920 x 1080, Screen size : 24&quot; (61cm), Warranty : 3 Years, 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327968F-1F7F-9DC0-81D7-7105A1863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99472285" y="3248025"/>
          <a:ext cx="647790" cy="514422"/>
        </a:xfrm>
        <a:prstGeom prst="rect">
          <a:avLst/>
        </a:prstGeom>
      </xdr:spPr>
    </xdr:pic>
    <xdr:clientData/>
  </xdr:twoCellAnchor>
  <xdr:twoCellAnchor>
    <xdr:from>
      <xdr:col>1</xdr:col>
      <xdr:colOff>514350</xdr:colOff>
      <xdr:row>5</xdr:row>
      <xdr:rowOff>66675</xdr:rowOff>
    </xdr:from>
    <xdr:to>
      <xdr:col>1</xdr:col>
      <xdr:colOff>1162140</xdr:colOff>
      <xdr:row>5</xdr:row>
      <xdr:rowOff>581097</xdr:rowOff>
    </xdr:to>
    <xdr:pic>
      <xdr:nvPicPr>
        <xdr:cNvPr id="14" name="תמונה 13" descr="DS-D5024F2-1P2, HIKVISION, Display, Videosurveillance, Network &amp; IT, Power supply : 100 - 240VAC, Signal System : HDMI, VGA, Max display resolution [px] : 1920 x 1080, Screen size : 24&quot; (61cm), Warranty : 3 Years, 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E3CB60-AD64-5BB2-F9C0-421EF6FD4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99529435" y="4514850"/>
          <a:ext cx="647790" cy="514422"/>
        </a:xfrm>
        <a:prstGeom prst="rect">
          <a:avLst/>
        </a:prstGeom>
      </xdr:spPr>
    </xdr:pic>
    <xdr:clientData/>
  </xdr:twoCellAnchor>
  <xdr:twoCellAnchor>
    <xdr:from>
      <xdr:col>1</xdr:col>
      <xdr:colOff>552450</xdr:colOff>
      <xdr:row>6</xdr:row>
      <xdr:rowOff>47625</xdr:rowOff>
    </xdr:from>
    <xdr:to>
      <xdr:col>1</xdr:col>
      <xdr:colOff>1171575</xdr:colOff>
      <xdr:row>7</xdr:row>
      <xdr:rowOff>2381</xdr:rowOff>
    </xdr:to>
    <xdr:pic>
      <xdr:nvPicPr>
        <xdr:cNvPr id="15" name="תמונה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222248-618C-7EEC-7D2F-2C290771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99520000" y="5124450"/>
          <a:ext cx="619125" cy="583406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4</xdr:row>
      <xdr:rowOff>66675</xdr:rowOff>
    </xdr:from>
    <xdr:to>
      <xdr:col>1</xdr:col>
      <xdr:colOff>1160582</xdr:colOff>
      <xdr:row>4</xdr:row>
      <xdr:rowOff>578783</xdr:rowOff>
    </xdr:to>
    <xdr:pic>
      <xdr:nvPicPr>
        <xdr:cNvPr id="26" name="תמונה 25">
          <a:extLst>
            <a:ext uri="{FF2B5EF4-FFF2-40B4-BE49-F238E27FC236}">
              <a16:creationId xmlns:a16="http://schemas.microsoft.com/office/drawing/2014/main" id="{6228D450-B3C8-3FB1-1AF4-343868E21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99530993" y="4514850"/>
          <a:ext cx="646232" cy="51210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0</xdr:row>
          <xdr:rowOff>314325</xdr:rowOff>
        </xdr:from>
        <xdr:to>
          <xdr:col>0</xdr:col>
          <xdr:colOff>1438275</xdr:colOff>
          <xdr:row>0</xdr:row>
          <xdr:rowOff>733425</xdr:rowOff>
        </xdr:to>
        <xdr:sp macro="" textlink="">
          <xdr:nvSpPr>
            <xdr:cNvPr id="63489" name="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D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תפריט ראשי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342406</xdr:colOff>
      <xdr:row>2</xdr:row>
      <xdr:rowOff>38100</xdr:rowOff>
    </xdr:from>
    <xdr:to>
      <xdr:col>1</xdr:col>
      <xdr:colOff>1333599</xdr:colOff>
      <xdr:row>2</xdr:row>
      <xdr:rowOff>466725</xdr:rowOff>
    </xdr:to>
    <xdr:pic>
      <xdr:nvPicPr>
        <xdr:cNvPr id="2" name="תמונה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048E8F-5DB8-3A09-242B-9154685E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0490501" y="1171575"/>
          <a:ext cx="991193" cy="428625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3</xdr:row>
      <xdr:rowOff>9525</xdr:rowOff>
    </xdr:from>
    <xdr:to>
      <xdr:col>1</xdr:col>
      <xdr:colOff>1438440</xdr:colOff>
      <xdr:row>3</xdr:row>
      <xdr:rowOff>523947</xdr:rowOff>
    </xdr:to>
    <xdr:pic>
      <xdr:nvPicPr>
        <xdr:cNvPr id="3" name="תמונה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D0EB9F-BC62-4755-0F41-E7F200849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40385660" y="1504950"/>
          <a:ext cx="1181265" cy="51442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4</xdr:row>
      <xdr:rowOff>38100</xdr:rowOff>
    </xdr:from>
    <xdr:to>
      <xdr:col>1</xdr:col>
      <xdr:colOff>1381291</xdr:colOff>
      <xdr:row>4</xdr:row>
      <xdr:rowOff>495364</xdr:rowOff>
    </xdr:to>
    <xdr:pic>
      <xdr:nvPicPr>
        <xdr:cNvPr id="4" name="תמונה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12A6D6-1645-7522-F0E0-DF589AE0B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40442809" y="2076450"/>
          <a:ext cx="1190791" cy="457264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5</xdr:row>
      <xdr:rowOff>47625</xdr:rowOff>
    </xdr:from>
    <xdr:to>
      <xdr:col>1</xdr:col>
      <xdr:colOff>1390827</xdr:colOff>
      <xdr:row>5</xdr:row>
      <xdr:rowOff>495362</xdr:rowOff>
    </xdr:to>
    <xdr:pic>
      <xdr:nvPicPr>
        <xdr:cNvPr id="5" name="תמונה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48A6A74-7834-088D-806C-E7ECF985F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40433273" y="2628900"/>
          <a:ext cx="1267002" cy="447737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6</xdr:row>
      <xdr:rowOff>38100</xdr:rowOff>
    </xdr:from>
    <xdr:to>
      <xdr:col>1</xdr:col>
      <xdr:colOff>1419403</xdr:colOff>
      <xdr:row>6</xdr:row>
      <xdr:rowOff>609680</xdr:rowOff>
    </xdr:to>
    <xdr:pic>
      <xdr:nvPicPr>
        <xdr:cNvPr id="6" name="תמונה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B63688C-E57A-B00B-DAE6-10222C10F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40404697" y="3162300"/>
          <a:ext cx="1276528" cy="571580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9</xdr:row>
      <xdr:rowOff>76200</xdr:rowOff>
    </xdr:from>
    <xdr:to>
      <xdr:col>1</xdr:col>
      <xdr:colOff>1085934</xdr:colOff>
      <xdr:row>9</xdr:row>
      <xdr:rowOff>685885</xdr:rowOff>
    </xdr:to>
    <xdr:pic>
      <xdr:nvPicPr>
        <xdr:cNvPr id="7" name="תמונה 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69193F7-B6F2-8687-0F5B-4AD09B74E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240738166" y="4705350"/>
          <a:ext cx="600159" cy="609685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11</xdr:row>
      <xdr:rowOff>76200</xdr:rowOff>
    </xdr:from>
    <xdr:to>
      <xdr:col>1</xdr:col>
      <xdr:colOff>1209795</xdr:colOff>
      <xdr:row>11</xdr:row>
      <xdr:rowOff>619201</xdr:rowOff>
    </xdr:to>
    <xdr:pic>
      <xdr:nvPicPr>
        <xdr:cNvPr id="9" name="תמונה 8" descr="A white and black dome camera&#10;&#10;Description automatically generated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1E5878A-8F7F-AF22-207A-07ED8F98D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40614305" y="6200775"/>
          <a:ext cx="857370" cy="543001"/>
        </a:xfrm>
        <a:prstGeom prst="rect">
          <a:avLst/>
        </a:prstGeom>
      </xdr:spPr>
    </xdr:pic>
    <xdr:clientData/>
  </xdr:twoCellAnchor>
  <xdr:twoCellAnchor>
    <xdr:from>
      <xdr:col>1</xdr:col>
      <xdr:colOff>438150</xdr:colOff>
      <xdr:row>12</xdr:row>
      <xdr:rowOff>47625</xdr:rowOff>
    </xdr:from>
    <xdr:to>
      <xdr:col>1</xdr:col>
      <xdr:colOff>1057361</xdr:colOff>
      <xdr:row>12</xdr:row>
      <xdr:rowOff>514415</xdr:rowOff>
    </xdr:to>
    <xdr:pic>
      <xdr:nvPicPr>
        <xdr:cNvPr id="10" name="תמונה 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8F3BFBE-CCF3-0534-4589-C219B6BF3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40766739" y="6886575"/>
          <a:ext cx="619211" cy="46679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15</xdr:row>
      <xdr:rowOff>38100</xdr:rowOff>
    </xdr:from>
    <xdr:to>
      <xdr:col>1</xdr:col>
      <xdr:colOff>1152642</xdr:colOff>
      <xdr:row>16</xdr:row>
      <xdr:rowOff>78</xdr:rowOff>
    </xdr:to>
    <xdr:pic>
      <xdr:nvPicPr>
        <xdr:cNvPr id="14" name="תמונה 1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F82F987-ED86-2701-CC90-40E4A806A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240671458" y="9744075"/>
          <a:ext cx="838317" cy="562053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16</xdr:row>
      <xdr:rowOff>9525</xdr:rowOff>
    </xdr:from>
    <xdr:to>
      <xdr:col>1</xdr:col>
      <xdr:colOff>1000197</xdr:colOff>
      <xdr:row>16</xdr:row>
      <xdr:rowOff>542999</xdr:rowOff>
    </xdr:to>
    <xdr:pic>
      <xdr:nvPicPr>
        <xdr:cNvPr id="15" name="תמונה 1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45C073B-65B0-BF1A-2DB2-AB535A1A4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40823903" y="10315575"/>
          <a:ext cx="514422" cy="533474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17</xdr:row>
      <xdr:rowOff>19050</xdr:rowOff>
    </xdr:from>
    <xdr:to>
      <xdr:col>1</xdr:col>
      <xdr:colOff>981153</xdr:colOff>
      <xdr:row>17</xdr:row>
      <xdr:rowOff>590630</xdr:rowOff>
    </xdr:to>
    <xdr:pic>
      <xdr:nvPicPr>
        <xdr:cNvPr id="16" name="תמונה 1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C1458C3A-1E54-4C6F-A24A-6C6459D45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240842947" y="10877550"/>
          <a:ext cx="562053" cy="57158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18</xdr:row>
      <xdr:rowOff>19050</xdr:rowOff>
    </xdr:from>
    <xdr:to>
      <xdr:col>1</xdr:col>
      <xdr:colOff>1085963</xdr:colOff>
      <xdr:row>18</xdr:row>
      <xdr:rowOff>571577</xdr:rowOff>
    </xdr:to>
    <xdr:pic>
      <xdr:nvPicPr>
        <xdr:cNvPr id="18" name="תמונה 17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66D63AD-2F29-94D4-47C0-459FA645F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240738137" y="12077700"/>
          <a:ext cx="809738" cy="552527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34</xdr:row>
      <xdr:rowOff>28575</xdr:rowOff>
    </xdr:from>
    <xdr:to>
      <xdr:col>1</xdr:col>
      <xdr:colOff>1000194</xdr:colOff>
      <xdr:row>34</xdr:row>
      <xdr:rowOff>695418</xdr:rowOff>
    </xdr:to>
    <xdr:pic>
      <xdr:nvPicPr>
        <xdr:cNvPr id="20" name="תמונה 19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5ECE408-2C05-536B-0D08-BDAFC98B3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40823906" y="14068425"/>
          <a:ext cx="495369" cy="666843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35</xdr:row>
      <xdr:rowOff>38100</xdr:rowOff>
    </xdr:from>
    <xdr:to>
      <xdr:col>1</xdr:col>
      <xdr:colOff>1000194</xdr:colOff>
      <xdr:row>35</xdr:row>
      <xdr:rowOff>704943</xdr:rowOff>
    </xdr:to>
    <xdr:pic>
      <xdr:nvPicPr>
        <xdr:cNvPr id="21" name="תמונה 20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12F8207-0B83-27D1-AE9B-BB366F161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240823906" y="14782800"/>
          <a:ext cx="495369" cy="666843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36</xdr:row>
      <xdr:rowOff>66675</xdr:rowOff>
    </xdr:from>
    <xdr:to>
      <xdr:col>1</xdr:col>
      <xdr:colOff>971618</xdr:colOff>
      <xdr:row>36</xdr:row>
      <xdr:rowOff>743044</xdr:rowOff>
    </xdr:to>
    <xdr:pic>
      <xdr:nvPicPr>
        <xdr:cNvPr id="22" name="תמונה 21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3D7CD6CA-FDC4-7B6D-A7F9-DC87A28B8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240852482" y="15535275"/>
          <a:ext cx="485843" cy="676369"/>
        </a:xfrm>
        <a:prstGeom prst="rect">
          <a:avLst/>
        </a:prstGeom>
      </xdr:spPr>
    </xdr:pic>
    <xdr:clientData/>
  </xdr:twoCellAnchor>
  <xdr:twoCellAnchor>
    <xdr:from>
      <xdr:col>1</xdr:col>
      <xdr:colOff>541329</xdr:colOff>
      <xdr:row>37</xdr:row>
      <xdr:rowOff>47626</xdr:rowOff>
    </xdr:from>
    <xdr:to>
      <xdr:col>1</xdr:col>
      <xdr:colOff>895405</xdr:colOff>
      <xdr:row>37</xdr:row>
      <xdr:rowOff>695326</xdr:rowOff>
    </xdr:to>
    <xdr:pic>
      <xdr:nvPicPr>
        <xdr:cNvPr id="24" name="תמונה 23" descr="A camera on a white background&#10;&#10;Description automatically generated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6BA07E19-9EEA-B013-0FBC-1ACA305D4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40928695" y="16868776"/>
          <a:ext cx="354076" cy="647700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10</xdr:row>
      <xdr:rowOff>65192</xdr:rowOff>
    </xdr:from>
    <xdr:to>
      <xdr:col>1</xdr:col>
      <xdr:colOff>1162050</xdr:colOff>
      <xdr:row>10</xdr:row>
      <xdr:rowOff>670941</xdr:rowOff>
    </xdr:to>
    <xdr:pic>
      <xdr:nvPicPr>
        <xdr:cNvPr id="8" name="תמונה 7" descr="Dual-Directional PanoVu Camera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A98028A8-6D0D-C729-AF67-7AF810C4A8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0" r="18875"/>
        <a:stretch/>
      </xdr:blipFill>
      <xdr:spPr bwMode="auto">
        <a:xfrm>
          <a:off x="11240662050" y="5542067"/>
          <a:ext cx="752475" cy="605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409576</xdr:colOff>
      <xdr:row>25</xdr:row>
      <xdr:rowOff>19049</xdr:rowOff>
    </xdr:from>
    <xdr:to>
      <xdr:col>1</xdr:col>
      <xdr:colOff>1085851</xdr:colOff>
      <xdr:row>25</xdr:row>
      <xdr:rowOff>531964</xdr:rowOff>
    </xdr:to>
    <xdr:pic>
      <xdr:nvPicPr>
        <xdr:cNvPr id="12" name="תמונה 11" descr="1-ch 1080p H.264 DVS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12CBAB5-69C1-6E65-DFFB-4DDEAD7E5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01" t="13251" r="25874" b="13750"/>
        <a:stretch/>
      </xdr:blipFill>
      <xdr:spPr bwMode="auto">
        <a:xfrm>
          <a:off x="11240738249" y="12506324"/>
          <a:ext cx="676275" cy="51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371476</xdr:colOff>
      <xdr:row>24</xdr:row>
      <xdr:rowOff>38101</xdr:rowOff>
    </xdr:from>
    <xdr:to>
      <xdr:col>1</xdr:col>
      <xdr:colOff>1223095</xdr:colOff>
      <xdr:row>24</xdr:row>
      <xdr:rowOff>514351</xdr:rowOff>
    </xdr:to>
    <xdr:pic>
      <xdr:nvPicPr>
        <xdr:cNvPr id="17" name="תמונה 16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41377AE-4432-4899-F30A-4A420896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240601005" y="13068301"/>
          <a:ext cx="851619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26</xdr:row>
      <xdr:rowOff>66675</xdr:rowOff>
    </xdr:from>
    <xdr:to>
      <xdr:col>1</xdr:col>
      <xdr:colOff>1384300</xdr:colOff>
      <xdr:row>26</xdr:row>
      <xdr:rowOff>536776</xdr:rowOff>
    </xdr:to>
    <xdr:pic>
      <xdr:nvPicPr>
        <xdr:cNvPr id="23" name="תמונה 22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26E3D411-6F08-8565-CAC8-7C696136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240442975" y="13639800"/>
          <a:ext cx="1276350" cy="470101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1469913</xdr:colOff>
      <xdr:row>27</xdr:row>
      <xdr:rowOff>374650</xdr:rowOff>
    </xdr:to>
    <xdr:pic>
      <xdr:nvPicPr>
        <xdr:cNvPr id="26" name="תמונה 25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F9BCED8-0F24-2117-DF0B-7363F850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240354187" y="14268450"/>
          <a:ext cx="1431813" cy="2190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28</xdr:row>
      <xdr:rowOff>114778</xdr:rowOff>
    </xdr:from>
    <xdr:to>
      <xdr:col>1</xdr:col>
      <xdr:colOff>1498601</xdr:colOff>
      <xdr:row>28</xdr:row>
      <xdr:rowOff>457377</xdr:rowOff>
    </xdr:to>
    <xdr:pic>
      <xdr:nvPicPr>
        <xdr:cNvPr id="27" name="תמונה 2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F5D38FC4-E0BB-BA6F-19C9-ED078A7A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240328674" y="14773753"/>
          <a:ext cx="1457325" cy="342599"/>
        </a:xfrm>
        <a:prstGeom prst="rect">
          <a:avLst/>
        </a:prstGeom>
      </xdr:spPr>
    </xdr:pic>
    <xdr:clientData/>
  </xdr:twoCellAnchor>
  <xdr:twoCellAnchor editAs="oneCell">
    <xdr:from>
      <xdr:col>1</xdr:col>
      <xdr:colOff>50803</xdr:colOff>
      <xdr:row>29</xdr:row>
      <xdr:rowOff>123825</xdr:rowOff>
    </xdr:from>
    <xdr:to>
      <xdr:col>1</xdr:col>
      <xdr:colOff>1524769</xdr:colOff>
      <xdr:row>29</xdr:row>
      <xdr:rowOff>470078</xdr:rowOff>
    </xdr:to>
    <xdr:pic>
      <xdr:nvPicPr>
        <xdr:cNvPr id="28" name="תמונה 27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62A216D0-9B3A-46EB-1723-96D8D344B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40299331" y="15325725"/>
          <a:ext cx="1473966" cy="34307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30</xdr:row>
      <xdr:rowOff>46724</xdr:rowOff>
    </xdr:from>
    <xdr:to>
      <xdr:col>1</xdr:col>
      <xdr:colOff>1517651</xdr:colOff>
      <xdr:row>30</xdr:row>
      <xdr:rowOff>511683</xdr:rowOff>
    </xdr:to>
    <xdr:pic>
      <xdr:nvPicPr>
        <xdr:cNvPr id="29" name="תמונה 28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37F45C22-E976-CA9E-8A9D-726B03569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240309624" y="15791549"/>
          <a:ext cx="1485901" cy="46495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31</xdr:row>
      <xdr:rowOff>35321</xdr:rowOff>
    </xdr:from>
    <xdr:to>
      <xdr:col>1</xdr:col>
      <xdr:colOff>1498600</xdr:colOff>
      <xdr:row>31</xdr:row>
      <xdr:rowOff>491890</xdr:rowOff>
    </xdr:to>
    <xdr:pic>
      <xdr:nvPicPr>
        <xdr:cNvPr id="30" name="תמונה 29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93FEC6A-9EEA-1B4B-521A-13E6461A7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240328675" y="16323071"/>
          <a:ext cx="1466850" cy="456569"/>
        </a:xfrm>
        <a:prstGeom prst="rect">
          <a:avLst/>
        </a:prstGeom>
      </xdr:spPr>
    </xdr:pic>
    <xdr:clientData/>
  </xdr:twoCellAnchor>
  <xdr:twoCellAnchor>
    <xdr:from>
      <xdr:col>1</xdr:col>
      <xdr:colOff>495299</xdr:colOff>
      <xdr:row>40</xdr:row>
      <xdr:rowOff>27279</xdr:rowOff>
    </xdr:from>
    <xdr:to>
      <xdr:col>1</xdr:col>
      <xdr:colOff>971549</xdr:colOff>
      <xdr:row>40</xdr:row>
      <xdr:rowOff>548559</xdr:rowOff>
    </xdr:to>
    <xdr:pic>
      <xdr:nvPicPr>
        <xdr:cNvPr id="11" name="תמונה 10" descr="DS-TDSB0G-FK/500m">
          <a:extLst>
            <a:ext uri="{FF2B5EF4-FFF2-40B4-BE49-F238E27FC236}">
              <a16:creationId xmlns:a16="http://schemas.microsoft.com/office/drawing/2014/main" id="{9CC7A9B4-2F09-F240-E0A3-3600B4D4FB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 cstate="print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backgroundRemoval t="8875" b="92375" l="9690" r="89535">
                      <a14:foregroundMark x1="23643" y1="9250" x2="29457" y2="9250"/>
                      <a14:foregroundMark x1="88889" y1="22000" x2="88501" y2="27000"/>
                      <a14:foregroundMark x1="80362" y1="90625" x2="84496" y2="86000"/>
                      <a14:foregroundMark x1="20413" y1="8875" x2="17442" y2="13125"/>
                      <a14:foregroundMark x1="16279" y1="14625" x2="13437" y2="19125"/>
                      <a14:foregroundMark x1="12791" y1="19500" x2="10594" y2="24625"/>
                      <a14:foregroundMark x1="14987" y1="78750" x2="15245" y2="69625"/>
                      <a14:foregroundMark x1="14341" y1="73250" x2="14599" y2="64375"/>
                      <a14:foregroundMark x1="13695" y1="65875" x2="13437" y2="48750"/>
                      <a14:foregroundMark x1="14599" y1="85625" x2="14858" y2="76375"/>
                      <a14:foregroundMark x1="20543" y1="92375" x2="31525" y2="91125"/>
                      <a14:foregroundMark x1="13178" y1="53250" x2="12274" y2="36875"/>
                      <a14:foregroundMark x1="11111" y1="31750" x2="10982" y2="24750"/>
                      <a14:foregroundMark x1="10982" y1="24750" x2="10724" y2="241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819" t="7749" r="9561" b="6875"/>
        <a:stretch>
          <a:fillRect/>
        </a:stretch>
      </xdr:blipFill>
      <xdr:spPr bwMode="auto">
        <a:xfrm>
          <a:off x="11240852551" y="11181054"/>
          <a:ext cx="476250" cy="521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447675</xdr:colOff>
      <xdr:row>21</xdr:row>
      <xdr:rowOff>104775</xdr:rowOff>
    </xdr:from>
    <xdr:to>
      <xdr:col>1</xdr:col>
      <xdr:colOff>1133361</xdr:colOff>
      <xdr:row>21</xdr:row>
      <xdr:rowOff>885825</xdr:rowOff>
    </xdr:to>
    <xdr:pic>
      <xdr:nvPicPr>
        <xdr:cNvPr id="31" name="תמונה 30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707A79C1-AC91-418B-87D5-FE7565CE0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1240805039" y="12096750"/>
          <a:ext cx="685686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245088</xdr:colOff>
      <xdr:row>20</xdr:row>
      <xdr:rowOff>76200</xdr:rowOff>
    </xdr:from>
    <xdr:to>
      <xdr:col>1</xdr:col>
      <xdr:colOff>1246903</xdr:colOff>
      <xdr:row>20</xdr:row>
      <xdr:rowOff>914400</xdr:rowOff>
    </xdr:to>
    <xdr:pic>
      <xdr:nvPicPr>
        <xdr:cNvPr id="32" name="תמונה 31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428C8CCB-1C8E-420A-B79E-B2E87E988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b="7734"/>
        <a:stretch>
          <a:fillRect/>
        </a:stretch>
      </xdr:blipFill>
      <xdr:spPr>
        <a:xfrm>
          <a:off x="11240691497" y="11115675"/>
          <a:ext cx="1001815" cy="838200"/>
        </a:xfrm>
        <a:prstGeom prst="rect">
          <a:avLst/>
        </a:prstGeom>
      </xdr:spPr>
    </xdr:pic>
    <xdr:clientData/>
  </xdr:twoCellAnchor>
  <xdr:twoCellAnchor>
    <xdr:from>
      <xdr:col>1</xdr:col>
      <xdr:colOff>349102</xdr:colOff>
      <xdr:row>19</xdr:row>
      <xdr:rowOff>28575</xdr:rowOff>
    </xdr:from>
    <xdr:to>
      <xdr:col>1</xdr:col>
      <xdr:colOff>1076580</xdr:colOff>
      <xdr:row>19</xdr:row>
      <xdr:rowOff>714375</xdr:rowOff>
    </xdr:to>
    <xdr:pic>
      <xdr:nvPicPr>
        <xdr:cNvPr id="33" name="תמונה 3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BF89F3A4-FA84-76F9-ACD9-8DB91F20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0861820" y="11068050"/>
          <a:ext cx="727478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432854</xdr:colOff>
      <xdr:row>19</xdr:row>
      <xdr:rowOff>438950</xdr:rowOff>
    </xdr:to>
    <xdr:pic>
      <xdr:nvPicPr>
        <xdr:cNvPr id="25" name="תמונה 24">
          <a:extLst>
            <a:ext uri="{FF2B5EF4-FFF2-40B4-BE49-F238E27FC236}">
              <a16:creationId xmlns:a16="http://schemas.microsoft.com/office/drawing/2014/main" id="{57A722C3-7AEF-4DA5-AE00-E7254BD3A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243362921" y="11039475"/>
          <a:ext cx="432854" cy="438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352426</xdr:colOff>
      <xdr:row>45</xdr:row>
      <xdr:rowOff>38100</xdr:rowOff>
    </xdr:from>
    <xdr:to>
      <xdr:col>1</xdr:col>
      <xdr:colOff>1162050</xdr:colOff>
      <xdr:row>45</xdr:row>
      <xdr:rowOff>709915</xdr:rowOff>
    </xdr:to>
    <xdr:pic>
      <xdr:nvPicPr>
        <xdr:cNvPr id="14" name="图片 1567" descr="DS-1280ZJ-XS-海康白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/>
        <a:srcRect l="13847" t="29884" r="24173" b="10346"/>
        <a:stretch/>
      </xdr:blipFill>
      <xdr:spPr>
        <a:xfrm>
          <a:off x="11238337950" y="2847975"/>
          <a:ext cx="809624" cy="671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276226</xdr:colOff>
      <xdr:row>2</xdr:row>
      <xdr:rowOff>76200</xdr:rowOff>
    </xdr:from>
    <xdr:to>
      <xdr:col>1</xdr:col>
      <xdr:colOff>1085850</xdr:colOff>
      <xdr:row>2</xdr:row>
      <xdr:rowOff>626288</xdr:rowOff>
    </xdr:to>
    <xdr:pic>
      <xdr:nvPicPr>
        <xdr:cNvPr id="16" name="图片 2073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97" t="9122" r="17677" b="12059"/>
        <a:stretch/>
      </xdr:blipFill>
      <xdr:spPr>
        <a:xfrm>
          <a:off x="11239376175" y="2886075"/>
          <a:ext cx="809624" cy="550088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5</xdr:row>
      <xdr:rowOff>9525</xdr:rowOff>
    </xdr:from>
    <xdr:to>
      <xdr:col>1</xdr:col>
      <xdr:colOff>1085851</xdr:colOff>
      <xdr:row>5</xdr:row>
      <xdr:rowOff>625325</xdr:rowOff>
    </xdr:to>
    <xdr:pic>
      <xdr:nvPicPr>
        <xdr:cNvPr id="17" name="图片 514" descr="DS-1258ZJ-海康白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/>
        <a:srcRect l="14054" t="15336" r="11459" b="22510"/>
        <a:stretch/>
      </xdr:blipFill>
      <xdr:spPr>
        <a:xfrm>
          <a:off x="11239376174" y="3571875"/>
          <a:ext cx="847725" cy="615800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6</xdr:row>
      <xdr:rowOff>66675</xdr:rowOff>
    </xdr:from>
    <xdr:to>
      <xdr:col>1</xdr:col>
      <xdr:colOff>1117147</xdr:colOff>
      <xdr:row>6</xdr:row>
      <xdr:rowOff>695325</xdr:rowOff>
    </xdr:to>
    <xdr:pic>
      <xdr:nvPicPr>
        <xdr:cNvPr id="18" name="图片 509" descr="DS-1259ZJ-海康白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/>
        <a:srcRect l="22305" t="31884" r="17415" b="19597"/>
        <a:stretch/>
      </xdr:blipFill>
      <xdr:spPr>
        <a:xfrm>
          <a:off x="11239344878" y="4381500"/>
          <a:ext cx="898071" cy="628650"/>
        </a:xfrm>
        <a:prstGeom prst="rect">
          <a:avLst/>
        </a:prstGeom>
      </xdr:spPr>
    </xdr:pic>
    <xdr:clientData/>
  </xdr:twoCellAnchor>
  <xdr:twoCellAnchor>
    <xdr:from>
      <xdr:col>1</xdr:col>
      <xdr:colOff>203835</xdr:colOff>
      <xdr:row>7</xdr:row>
      <xdr:rowOff>66675</xdr:rowOff>
    </xdr:from>
    <xdr:to>
      <xdr:col>1</xdr:col>
      <xdr:colOff>1080135</xdr:colOff>
      <xdr:row>7</xdr:row>
      <xdr:rowOff>654490</xdr:rowOff>
    </xdr:to>
    <xdr:pic>
      <xdr:nvPicPr>
        <xdr:cNvPr id="19" name="图片 1503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64" t="19511" r="25126" b="16780"/>
        <a:stretch/>
      </xdr:blipFill>
      <xdr:spPr>
        <a:xfrm>
          <a:off x="9999590745" y="12251055"/>
          <a:ext cx="876300" cy="587815"/>
        </a:xfrm>
        <a:prstGeom prst="rect">
          <a:avLst/>
        </a:prstGeom>
      </xdr:spPr>
    </xdr:pic>
    <xdr:clientData/>
  </xdr:twoCellAnchor>
  <xdr:twoCellAnchor>
    <xdr:from>
      <xdr:col>1</xdr:col>
      <xdr:colOff>428626</xdr:colOff>
      <xdr:row>8</xdr:row>
      <xdr:rowOff>19050</xdr:rowOff>
    </xdr:from>
    <xdr:to>
      <xdr:col>1</xdr:col>
      <xdr:colOff>838201</xdr:colOff>
      <xdr:row>8</xdr:row>
      <xdr:rowOff>737853</xdr:rowOff>
    </xdr:to>
    <xdr:pic>
      <xdr:nvPicPr>
        <xdr:cNvPr id="20" name="图片 148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8405874" y="5838825"/>
          <a:ext cx="409575" cy="718803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9</xdr:row>
      <xdr:rowOff>19050</xdr:rowOff>
    </xdr:from>
    <xdr:to>
      <xdr:col>1</xdr:col>
      <xdr:colOff>781050</xdr:colOff>
      <xdr:row>9</xdr:row>
      <xdr:rowOff>737853</xdr:rowOff>
    </xdr:to>
    <xdr:pic>
      <xdr:nvPicPr>
        <xdr:cNvPr id="23" name="图片 148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263125" y="7343775"/>
          <a:ext cx="409575" cy="718803"/>
        </a:xfrm>
        <a:prstGeom prst="rect">
          <a:avLst/>
        </a:prstGeom>
      </xdr:spPr>
    </xdr:pic>
    <xdr:clientData/>
  </xdr:twoCellAnchor>
  <xdr:twoCellAnchor>
    <xdr:from>
      <xdr:col>1</xdr:col>
      <xdr:colOff>304241</xdr:colOff>
      <xdr:row>12</xdr:row>
      <xdr:rowOff>38101</xdr:rowOff>
    </xdr:from>
    <xdr:to>
      <xdr:col>1</xdr:col>
      <xdr:colOff>1115109</xdr:colOff>
      <xdr:row>12</xdr:row>
      <xdr:rowOff>666751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248929066" y="8867776"/>
          <a:ext cx="810868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</xdr:colOff>
      <xdr:row>50</xdr:row>
      <xdr:rowOff>28575</xdr:rowOff>
    </xdr:from>
    <xdr:to>
      <xdr:col>1</xdr:col>
      <xdr:colOff>1192530</xdr:colOff>
      <xdr:row>50</xdr:row>
      <xdr:rowOff>702128</xdr:rowOff>
    </xdr:to>
    <xdr:pic>
      <xdr:nvPicPr>
        <xdr:cNvPr id="34" name="图片 1035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43027250" y="3800475"/>
          <a:ext cx="1165860" cy="673553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9</xdr:row>
      <xdr:rowOff>657225</xdr:rowOff>
    </xdr:from>
    <xdr:to>
      <xdr:col>1</xdr:col>
      <xdr:colOff>1258936</xdr:colOff>
      <xdr:row>11</xdr:row>
      <xdr:rowOff>76200</xdr:rowOff>
    </xdr:to>
    <xdr:pic>
      <xdr:nvPicPr>
        <xdr:cNvPr id="26" name="图片 510" descr="DS-1272ZJ-110-海康白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/>
        <a:stretch>
          <a:fillRect/>
        </a:stretch>
      </xdr:blipFill>
      <xdr:spPr>
        <a:xfrm>
          <a:off x="11248785239" y="6334125"/>
          <a:ext cx="1049385" cy="923925"/>
        </a:xfrm>
        <a:prstGeom prst="rect">
          <a:avLst/>
        </a:prstGeom>
      </xdr:spPr>
    </xdr:pic>
    <xdr:clientData/>
  </xdr:twoCellAnchor>
  <xdr:twoCellAnchor>
    <xdr:from>
      <xdr:col>1</xdr:col>
      <xdr:colOff>146686</xdr:colOff>
      <xdr:row>47</xdr:row>
      <xdr:rowOff>74296</xdr:rowOff>
    </xdr:from>
    <xdr:to>
      <xdr:col>1</xdr:col>
      <xdr:colOff>1188721</xdr:colOff>
      <xdr:row>47</xdr:row>
      <xdr:rowOff>673078</xdr:rowOff>
    </xdr:to>
    <xdr:pic>
      <xdr:nvPicPr>
        <xdr:cNvPr id="29" name="图片 549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9482159" y="9271636"/>
          <a:ext cx="1042035" cy="598782"/>
        </a:xfrm>
        <a:prstGeom prst="rect">
          <a:avLst/>
        </a:prstGeom>
      </xdr:spPr>
    </xdr:pic>
    <xdr:clientData/>
  </xdr:twoCellAnchor>
  <xdr:twoCellAnchor>
    <xdr:from>
      <xdr:col>1</xdr:col>
      <xdr:colOff>200026</xdr:colOff>
      <xdr:row>31</xdr:row>
      <xdr:rowOff>85725</xdr:rowOff>
    </xdr:from>
    <xdr:to>
      <xdr:col>1</xdr:col>
      <xdr:colOff>1036899</xdr:colOff>
      <xdr:row>31</xdr:row>
      <xdr:rowOff>704850</xdr:rowOff>
    </xdr:to>
    <xdr:pic>
      <xdr:nvPicPr>
        <xdr:cNvPr id="30" name="图片 108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/>
        <a:stretch>
          <a:fillRect/>
        </a:stretch>
      </xdr:blipFill>
      <xdr:spPr>
        <a:xfrm>
          <a:off x="11249007276" y="12534900"/>
          <a:ext cx="836873" cy="6191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33</xdr:row>
      <xdr:rowOff>47625</xdr:rowOff>
    </xdr:from>
    <xdr:to>
      <xdr:col>1</xdr:col>
      <xdr:colOff>1188720</xdr:colOff>
      <xdr:row>33</xdr:row>
      <xdr:rowOff>609600</xdr:rowOff>
    </xdr:to>
    <xdr:pic>
      <xdr:nvPicPr>
        <xdr:cNvPr id="31" name="图片 548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6" b="11528"/>
        <a:stretch/>
      </xdr:blipFill>
      <xdr:spPr>
        <a:xfrm>
          <a:off x="9999482160" y="8498205"/>
          <a:ext cx="1093470" cy="561975"/>
        </a:xfrm>
        <a:prstGeom prst="rect">
          <a:avLst/>
        </a:prstGeom>
      </xdr:spPr>
    </xdr:pic>
    <xdr:clientData/>
  </xdr:twoCellAnchor>
  <xdr:twoCellAnchor>
    <xdr:from>
      <xdr:col>1</xdr:col>
      <xdr:colOff>139065</xdr:colOff>
      <xdr:row>51</xdr:row>
      <xdr:rowOff>104774</xdr:rowOff>
    </xdr:from>
    <xdr:to>
      <xdr:col>1</xdr:col>
      <xdr:colOff>1158240</xdr:colOff>
      <xdr:row>51</xdr:row>
      <xdr:rowOff>584651</xdr:rowOff>
    </xdr:to>
    <xdr:pic>
      <xdr:nvPicPr>
        <xdr:cNvPr id="33" name="图片 577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99512640" y="10048874"/>
          <a:ext cx="1019175" cy="479877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3</xdr:row>
      <xdr:rowOff>59055</xdr:rowOff>
    </xdr:from>
    <xdr:to>
      <xdr:col>1</xdr:col>
      <xdr:colOff>952500</xdr:colOff>
      <xdr:row>3</xdr:row>
      <xdr:rowOff>668655</xdr:rowOff>
    </xdr:to>
    <xdr:pic>
      <xdr:nvPicPr>
        <xdr:cNvPr id="37" name="图片 3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999718380" y="13736955"/>
          <a:ext cx="714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228599</xdr:colOff>
      <xdr:row>41</xdr:row>
      <xdr:rowOff>38100</xdr:rowOff>
    </xdr:from>
    <xdr:to>
      <xdr:col>1</xdr:col>
      <xdr:colOff>1075577</xdr:colOff>
      <xdr:row>41</xdr:row>
      <xdr:rowOff>695325</xdr:rowOff>
    </xdr:to>
    <xdr:pic>
      <xdr:nvPicPr>
        <xdr:cNvPr id="39" name="图片 169" descr="E:\工作\文档工作\模板&amp;高清图\支架配件图\DS-1280ZJ-PT6(1).jpg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092423" y="17002125"/>
          <a:ext cx="84697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266700</xdr:colOff>
      <xdr:row>13</xdr:row>
      <xdr:rowOff>76200</xdr:rowOff>
    </xdr:from>
    <xdr:to>
      <xdr:col>1</xdr:col>
      <xdr:colOff>1042307</xdr:colOff>
      <xdr:row>13</xdr:row>
      <xdr:rowOff>647700</xdr:rowOff>
    </xdr:to>
    <xdr:pic>
      <xdr:nvPicPr>
        <xdr:cNvPr id="40" name="Picture 2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249125693" y="17792700"/>
          <a:ext cx="775607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371476</xdr:colOff>
      <xdr:row>27</xdr:row>
      <xdr:rowOff>28576</xdr:rowOff>
    </xdr:from>
    <xdr:to>
      <xdr:col>1</xdr:col>
      <xdr:colOff>800101</xdr:colOff>
      <xdr:row>27</xdr:row>
      <xdr:rowOff>662148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367899" y="18497551"/>
          <a:ext cx="428625" cy="633572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35</xdr:row>
      <xdr:rowOff>47626</xdr:rowOff>
    </xdr:from>
    <xdr:to>
      <xdr:col>1</xdr:col>
      <xdr:colOff>1085850</xdr:colOff>
      <xdr:row>35</xdr:row>
      <xdr:rowOff>629120</xdr:rowOff>
    </xdr:to>
    <xdr:pic>
      <xdr:nvPicPr>
        <xdr:cNvPr id="41" name="图片 304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</a:blip>
        <a:stretch>
          <a:fillRect/>
        </a:stretch>
      </xdr:blipFill>
      <xdr:spPr>
        <a:xfrm>
          <a:off x="11249082150" y="19269076"/>
          <a:ext cx="933450" cy="581494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42</xdr:row>
      <xdr:rowOff>57150</xdr:rowOff>
    </xdr:from>
    <xdr:to>
      <xdr:col>1</xdr:col>
      <xdr:colOff>1018118</xdr:colOff>
      <xdr:row>42</xdr:row>
      <xdr:rowOff>609600</xdr:rowOff>
    </xdr:to>
    <xdr:pic>
      <xdr:nvPicPr>
        <xdr:cNvPr id="42" name="图片 95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249149882" y="20031075"/>
          <a:ext cx="770468" cy="5524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15</xdr:row>
      <xdr:rowOff>85725</xdr:rowOff>
    </xdr:from>
    <xdr:to>
      <xdr:col>1</xdr:col>
      <xdr:colOff>1003299</xdr:colOff>
      <xdr:row>15</xdr:row>
      <xdr:rowOff>709136</xdr:rowOff>
    </xdr:to>
    <xdr:pic>
      <xdr:nvPicPr>
        <xdr:cNvPr id="43" name="图片 523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4" t="2884" r="18515" b="1923"/>
        <a:stretch/>
      </xdr:blipFill>
      <xdr:spPr>
        <a:xfrm>
          <a:off x="11249164701" y="20812125"/>
          <a:ext cx="755649" cy="623411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40</xdr:row>
      <xdr:rowOff>82006</xdr:rowOff>
    </xdr:from>
    <xdr:to>
      <xdr:col>1</xdr:col>
      <xdr:colOff>990421</xdr:colOff>
      <xdr:row>40</xdr:row>
      <xdr:rowOff>647700</xdr:rowOff>
    </xdr:to>
    <xdr:pic>
      <xdr:nvPicPr>
        <xdr:cNvPr id="44" name="Picture 4909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249177579" y="21560881"/>
          <a:ext cx="742771" cy="5656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304800</xdr:colOff>
      <xdr:row>17</xdr:row>
      <xdr:rowOff>47625</xdr:rowOff>
    </xdr:from>
    <xdr:to>
      <xdr:col>1</xdr:col>
      <xdr:colOff>1021157</xdr:colOff>
      <xdr:row>17</xdr:row>
      <xdr:rowOff>695325</xdr:rowOff>
    </xdr:to>
    <xdr:pic>
      <xdr:nvPicPr>
        <xdr:cNvPr id="45" name="图片 107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/>
        <a:stretch>
          <a:fillRect/>
        </a:stretch>
      </xdr:blipFill>
      <xdr:spPr>
        <a:xfrm>
          <a:off x="11249146843" y="22278975"/>
          <a:ext cx="716357" cy="647700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35</xdr:row>
      <xdr:rowOff>733424</xdr:rowOff>
    </xdr:from>
    <xdr:to>
      <xdr:col>1</xdr:col>
      <xdr:colOff>1106665</xdr:colOff>
      <xdr:row>36</xdr:row>
      <xdr:rowOff>685800</xdr:rowOff>
    </xdr:to>
    <xdr:pic>
      <xdr:nvPicPr>
        <xdr:cNvPr id="47" name="图片 1326" descr="G:\work\work folder\2018\201807\支架_20180717\d-03-06-06-707_asm [2].png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83" t="6394" r="14922" b="21671"/>
        <a:stretch/>
      </xdr:blipFill>
      <xdr:spPr bwMode="auto">
        <a:xfrm>
          <a:off x="11249061335" y="23717249"/>
          <a:ext cx="887589" cy="7048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304800</xdr:colOff>
      <xdr:row>14</xdr:row>
      <xdr:rowOff>57150</xdr:rowOff>
    </xdr:from>
    <xdr:to>
      <xdr:col>1</xdr:col>
      <xdr:colOff>1026160</xdr:colOff>
      <xdr:row>14</xdr:row>
      <xdr:rowOff>639532</xdr:rowOff>
    </xdr:to>
    <xdr:pic>
      <xdr:nvPicPr>
        <xdr:cNvPr id="48" name="图片 1668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/>
        <a:stretch>
          <a:fillRect/>
        </a:stretch>
      </xdr:blipFill>
      <xdr:spPr>
        <a:xfrm>
          <a:off x="11249141840" y="24545925"/>
          <a:ext cx="721360" cy="582382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32</xdr:row>
      <xdr:rowOff>57150</xdr:rowOff>
    </xdr:from>
    <xdr:to>
      <xdr:col>1</xdr:col>
      <xdr:colOff>1200150</xdr:colOff>
      <xdr:row>32</xdr:row>
      <xdr:rowOff>732064</xdr:rowOff>
    </xdr:to>
    <xdr:pic>
      <xdr:nvPicPr>
        <xdr:cNvPr id="49" name="图片 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8967850" y="25298400"/>
          <a:ext cx="1085850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247651</xdr:colOff>
      <xdr:row>18</xdr:row>
      <xdr:rowOff>57150</xdr:rowOff>
    </xdr:from>
    <xdr:to>
      <xdr:col>1</xdr:col>
      <xdr:colOff>1109944</xdr:colOff>
      <xdr:row>18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58056" y="26803350"/>
          <a:ext cx="862293" cy="600075"/>
        </a:xfrm>
        <a:prstGeom prst="rect">
          <a:avLst/>
        </a:prstGeom>
      </xdr:spPr>
    </xdr:pic>
    <xdr:clientData/>
  </xdr:twoCellAnchor>
  <xdr:twoCellAnchor>
    <xdr:from>
      <xdr:col>1</xdr:col>
      <xdr:colOff>179070</xdr:colOff>
      <xdr:row>38</xdr:row>
      <xdr:rowOff>588645</xdr:rowOff>
    </xdr:from>
    <xdr:to>
      <xdr:col>1</xdr:col>
      <xdr:colOff>1169670</xdr:colOff>
      <xdr:row>39</xdr:row>
      <xdr:rowOff>699894</xdr:rowOff>
    </xdr:to>
    <xdr:pic>
      <xdr:nvPicPr>
        <xdr:cNvPr id="51" name="图片 511" descr="DS-1272ZJ-110B-海康白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/>
        <a:stretch>
          <a:fillRect/>
        </a:stretch>
      </xdr:blipFill>
      <xdr:spPr>
        <a:xfrm>
          <a:off x="9999501210" y="27708225"/>
          <a:ext cx="990600" cy="858009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19</xdr:row>
      <xdr:rowOff>95250</xdr:rowOff>
    </xdr:from>
    <xdr:to>
      <xdr:col>1</xdr:col>
      <xdr:colOff>1121667</xdr:colOff>
      <xdr:row>19</xdr:row>
      <xdr:rowOff>657225</xdr:rowOff>
    </xdr:to>
    <xdr:pic>
      <xdr:nvPicPr>
        <xdr:cNvPr id="52" name="图片 547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1249046333" y="28346400"/>
          <a:ext cx="883541" cy="56197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20</xdr:row>
      <xdr:rowOff>57150</xdr:rowOff>
    </xdr:from>
    <xdr:to>
      <xdr:col>1</xdr:col>
      <xdr:colOff>1057275</xdr:colOff>
      <xdr:row>20</xdr:row>
      <xdr:rowOff>686173</xdr:rowOff>
    </xdr:to>
    <xdr:pic>
      <xdr:nvPicPr>
        <xdr:cNvPr id="56" name="图片 573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249110725" y="31318200"/>
          <a:ext cx="771525" cy="629023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16</xdr:row>
      <xdr:rowOff>76200</xdr:rowOff>
    </xdr:from>
    <xdr:to>
      <xdr:col>1</xdr:col>
      <xdr:colOff>1171575</xdr:colOff>
      <xdr:row>16</xdr:row>
      <xdr:rowOff>711699</xdr:rowOff>
    </xdr:to>
    <xdr:pic>
      <xdr:nvPicPr>
        <xdr:cNvPr id="57" name="图片 1440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5" t="6784" r="25884" b="11111"/>
        <a:stretch/>
      </xdr:blipFill>
      <xdr:spPr>
        <a:xfrm>
          <a:off x="11248996425" y="32089725"/>
          <a:ext cx="876300" cy="635499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49</xdr:row>
      <xdr:rowOff>66676</xdr:rowOff>
    </xdr:from>
    <xdr:to>
      <xdr:col>1</xdr:col>
      <xdr:colOff>1066800</xdr:colOff>
      <xdr:row>49</xdr:row>
      <xdr:rowOff>714894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329867" y="56454676"/>
          <a:ext cx="781050" cy="648218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64</xdr:row>
      <xdr:rowOff>57150</xdr:rowOff>
    </xdr:from>
    <xdr:to>
      <xdr:col>1</xdr:col>
      <xdr:colOff>942976</xdr:colOff>
      <xdr:row>64</xdr:row>
      <xdr:rowOff>673608</xdr:rowOff>
    </xdr:to>
    <xdr:pic>
      <xdr:nvPicPr>
        <xdr:cNvPr id="59" name="图片 929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07" t="-3190" r="32143" b="-1"/>
        <a:stretch/>
      </xdr:blipFill>
      <xdr:spPr>
        <a:xfrm>
          <a:off x="11249225024" y="22860000"/>
          <a:ext cx="466725" cy="616458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24</xdr:row>
      <xdr:rowOff>28576</xdr:rowOff>
    </xdr:from>
    <xdr:to>
      <xdr:col>1</xdr:col>
      <xdr:colOff>895350</xdr:colOff>
      <xdr:row>24</xdr:row>
      <xdr:rowOff>657486</xdr:rowOff>
    </xdr:to>
    <xdr:pic>
      <xdr:nvPicPr>
        <xdr:cNvPr id="60" name="图片 1649" descr="DS-1275ZJ-海康白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/>
        <a:srcRect l="27422" t="17344" r="30798" b="18110"/>
        <a:stretch/>
      </xdr:blipFill>
      <xdr:spPr>
        <a:xfrm>
          <a:off x="11249272650" y="23583901"/>
          <a:ext cx="466725" cy="628910"/>
        </a:xfrm>
        <a:prstGeom prst="rect">
          <a:avLst/>
        </a:prstGeom>
      </xdr:spPr>
    </xdr:pic>
    <xdr:clientData/>
  </xdr:twoCellAnchor>
  <xdr:twoCellAnchor>
    <xdr:from>
      <xdr:col>1</xdr:col>
      <xdr:colOff>374651</xdr:colOff>
      <xdr:row>23</xdr:row>
      <xdr:rowOff>19050</xdr:rowOff>
    </xdr:from>
    <xdr:to>
      <xdr:col>1</xdr:col>
      <xdr:colOff>1054538</xdr:colOff>
      <xdr:row>23</xdr:row>
      <xdr:rowOff>676275</xdr:rowOff>
    </xdr:to>
    <xdr:pic>
      <xdr:nvPicPr>
        <xdr:cNvPr id="61" name="图片 1322" descr="G:\work\work folder\2018\201807\支架_20180717\d-03-06-06-707_asm [2].png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22" t="8793" r="21316" b="21671"/>
        <a:stretch/>
      </xdr:blipFill>
      <xdr:spPr bwMode="auto">
        <a:xfrm>
          <a:off x="9994366162" y="3048000"/>
          <a:ext cx="679887" cy="657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266700</xdr:colOff>
      <xdr:row>29</xdr:row>
      <xdr:rowOff>66675</xdr:rowOff>
    </xdr:from>
    <xdr:to>
      <xdr:col>1</xdr:col>
      <xdr:colOff>1123950</xdr:colOff>
      <xdr:row>29</xdr:row>
      <xdr:rowOff>666751</xdr:rowOff>
    </xdr:to>
    <xdr:pic>
      <xdr:nvPicPr>
        <xdr:cNvPr id="62" name="图片 1590" descr="DS-1280ZJ-DM18-海康白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/>
        <a:srcRect l="21714" t="33595" r="23059" b="21374"/>
        <a:stretch/>
      </xdr:blipFill>
      <xdr:spPr>
        <a:xfrm>
          <a:off x="11249044050" y="25879425"/>
          <a:ext cx="857250" cy="6000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0</xdr:row>
          <xdr:rowOff>333375</xdr:rowOff>
        </xdr:from>
        <xdr:to>
          <xdr:col>0</xdr:col>
          <xdr:colOff>1409700</xdr:colOff>
          <xdr:row>0</xdr:row>
          <xdr:rowOff>752475</xdr:rowOff>
        </xdr:to>
        <xdr:sp macro="" textlink="">
          <xdr:nvSpPr>
            <xdr:cNvPr id="46090" name="Button 10" hidden="1">
              <a:extLst>
                <a:ext uri="{63B3BB69-23CF-44E3-9099-C40C66FF867C}">
                  <a14:compatExt spid="_x0000_s46090"/>
                </a:ext>
                <a:ext uri="{FF2B5EF4-FFF2-40B4-BE49-F238E27FC236}">
                  <a16:creationId xmlns:a16="http://schemas.microsoft.com/office/drawing/2014/main" id="{00000000-0008-0000-0E00-00000A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295275</xdr:colOff>
      <xdr:row>10</xdr:row>
      <xdr:rowOff>57151</xdr:rowOff>
    </xdr:from>
    <xdr:to>
      <xdr:col>1</xdr:col>
      <xdr:colOff>1114425</xdr:colOff>
      <xdr:row>10</xdr:row>
      <xdr:rowOff>672835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53575" y="5553076"/>
          <a:ext cx="819150" cy="615684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89</xdr:row>
      <xdr:rowOff>95250</xdr:rowOff>
    </xdr:from>
    <xdr:to>
      <xdr:col>1</xdr:col>
      <xdr:colOff>941705</xdr:colOff>
      <xdr:row>89</xdr:row>
      <xdr:rowOff>614680</xdr:rowOff>
    </xdr:to>
    <xdr:pic>
      <xdr:nvPicPr>
        <xdr:cNvPr id="63" name="图片 1564" descr="1663ZJ.jpg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1248997695" y="4838700"/>
          <a:ext cx="655955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30</xdr:row>
      <xdr:rowOff>57150</xdr:rowOff>
    </xdr:from>
    <xdr:to>
      <xdr:col>1</xdr:col>
      <xdr:colOff>1104900</xdr:colOff>
      <xdr:row>30</xdr:row>
      <xdr:rowOff>657226</xdr:rowOff>
    </xdr:to>
    <xdr:pic>
      <xdr:nvPicPr>
        <xdr:cNvPr id="65" name="图片 1590" descr="DS-1280ZJ-DM18-海康白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screen"/>
        <a:srcRect l="21714" t="33595" r="23059" b="21374"/>
        <a:stretch/>
      </xdr:blipFill>
      <xdr:spPr>
        <a:xfrm>
          <a:off x="11249205975" y="7058025"/>
          <a:ext cx="857250" cy="600076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36</xdr:row>
      <xdr:rowOff>76200</xdr:rowOff>
    </xdr:from>
    <xdr:to>
      <xdr:col>1</xdr:col>
      <xdr:colOff>1276350</xdr:colOff>
      <xdr:row>36</xdr:row>
      <xdr:rowOff>704850</xdr:rowOff>
    </xdr:to>
    <xdr:pic>
      <xdr:nvPicPr>
        <xdr:cNvPr id="67" name="图片 1565" descr="DS-1259ZJ.97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screen"/>
        <a:srcRect l="16290" t="22908" r="16184" b="16615"/>
        <a:stretch/>
      </xdr:blipFill>
      <xdr:spPr>
        <a:xfrm>
          <a:off x="11249034525" y="40938450"/>
          <a:ext cx="1152525" cy="62865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66</xdr:row>
      <xdr:rowOff>104774</xdr:rowOff>
    </xdr:from>
    <xdr:to>
      <xdr:col>1</xdr:col>
      <xdr:colOff>1223010</xdr:colOff>
      <xdr:row>66</xdr:row>
      <xdr:rowOff>685709</xdr:rowOff>
    </xdr:to>
    <xdr:pic>
      <xdr:nvPicPr>
        <xdr:cNvPr id="69" name="图片 334" descr="C:\Users\guojinxin\Desktop\模拟门禁车载可视对讲\附件\支架\支架图片\支架三格图目前没有英文彩页\DS-1602ZJ-01.jpg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667890" y="27974924"/>
          <a:ext cx="1099185" cy="580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247651</xdr:colOff>
      <xdr:row>63</xdr:row>
      <xdr:rowOff>57150</xdr:rowOff>
    </xdr:from>
    <xdr:to>
      <xdr:col>1</xdr:col>
      <xdr:colOff>1095376</xdr:colOff>
      <xdr:row>63</xdr:row>
      <xdr:rowOff>676573</xdr:rowOff>
    </xdr:to>
    <xdr:pic>
      <xdr:nvPicPr>
        <xdr:cNvPr id="70" name="图片 1606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91" t="24091" r="17929" b="15682"/>
        <a:stretch/>
      </xdr:blipFill>
      <xdr:spPr>
        <a:xfrm>
          <a:off x="11249215499" y="43176825"/>
          <a:ext cx="847725" cy="619423"/>
        </a:xfrm>
        <a:prstGeom prst="rect">
          <a:avLst/>
        </a:prstGeom>
      </xdr:spPr>
    </xdr:pic>
    <xdr:clientData/>
  </xdr:twoCellAnchor>
  <xdr:twoCellAnchor>
    <xdr:from>
      <xdr:col>1</xdr:col>
      <xdr:colOff>533401</xdr:colOff>
      <xdr:row>86</xdr:row>
      <xdr:rowOff>38101</xdr:rowOff>
    </xdr:from>
    <xdr:to>
      <xdr:col>1</xdr:col>
      <xdr:colOff>866776</xdr:colOff>
      <xdr:row>86</xdr:row>
      <xdr:rowOff>723901</xdr:rowOff>
    </xdr:to>
    <xdr:pic>
      <xdr:nvPicPr>
        <xdr:cNvPr id="71" name="图片 156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/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444099" y="43910251"/>
          <a:ext cx="333375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87</xdr:row>
      <xdr:rowOff>28575</xdr:rowOff>
    </xdr:from>
    <xdr:to>
      <xdr:col>1</xdr:col>
      <xdr:colOff>1038225</xdr:colOff>
      <xdr:row>87</xdr:row>
      <xdr:rowOff>723900</xdr:rowOff>
    </xdr:to>
    <xdr:pic>
      <xdr:nvPicPr>
        <xdr:cNvPr id="72" name="图片 1563" descr="C:\Users\sunyuanyuan7\AppData\Local\Microsoft\Windows\Temporary Internet Files\Content.Outlook\HL22Y5D8\1662ZJ.jpg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/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272650" y="44653200"/>
          <a:ext cx="69532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142875</xdr:colOff>
      <xdr:row>83</xdr:row>
      <xdr:rowOff>85726</xdr:rowOff>
    </xdr:from>
    <xdr:to>
      <xdr:col>1</xdr:col>
      <xdr:colOff>1162050</xdr:colOff>
      <xdr:row>83</xdr:row>
      <xdr:rowOff>655890</xdr:rowOff>
    </xdr:to>
    <xdr:pic>
      <xdr:nvPicPr>
        <xdr:cNvPr id="73" name="图片 174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148825" y="45462826"/>
          <a:ext cx="1019175" cy="570164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68</xdr:row>
      <xdr:rowOff>57150</xdr:rowOff>
    </xdr:from>
    <xdr:to>
      <xdr:col>1</xdr:col>
      <xdr:colOff>1152526</xdr:colOff>
      <xdr:row>68</xdr:row>
      <xdr:rowOff>671167</xdr:rowOff>
    </xdr:to>
    <xdr:pic>
      <xdr:nvPicPr>
        <xdr:cNvPr id="74" name="图片 194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49158349" y="46186725"/>
          <a:ext cx="1019175" cy="614017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71</xdr:row>
      <xdr:rowOff>123825</xdr:rowOff>
    </xdr:from>
    <xdr:to>
      <xdr:col>1</xdr:col>
      <xdr:colOff>1104900</xdr:colOff>
      <xdr:row>71</xdr:row>
      <xdr:rowOff>670399</xdr:rowOff>
    </xdr:to>
    <xdr:pic>
      <xdr:nvPicPr>
        <xdr:cNvPr id="76" name="图片 17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205975" y="47758350"/>
          <a:ext cx="904875" cy="546574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78</xdr:row>
      <xdr:rowOff>38100</xdr:rowOff>
    </xdr:from>
    <xdr:to>
      <xdr:col>1</xdr:col>
      <xdr:colOff>1228725</xdr:colOff>
      <xdr:row>78</xdr:row>
      <xdr:rowOff>695807</xdr:rowOff>
    </xdr:to>
    <xdr:pic>
      <xdr:nvPicPr>
        <xdr:cNvPr id="77" name="图片 1327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249082150" y="48425100"/>
          <a:ext cx="1123950" cy="657707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62</xdr:row>
      <xdr:rowOff>85726</xdr:rowOff>
    </xdr:from>
    <xdr:to>
      <xdr:col>1</xdr:col>
      <xdr:colOff>1066800</xdr:colOff>
      <xdr:row>62</xdr:row>
      <xdr:rowOff>682938</xdr:rowOff>
    </xdr:to>
    <xdr:pic>
      <xdr:nvPicPr>
        <xdr:cNvPr id="78" name="图片 2058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50" t="10000" r="20833" b="13049"/>
        <a:stretch/>
      </xdr:blipFill>
      <xdr:spPr>
        <a:xfrm>
          <a:off x="11249244075" y="49225201"/>
          <a:ext cx="742950" cy="597212"/>
        </a:xfrm>
        <a:prstGeom prst="rect">
          <a:avLst/>
        </a:prstGeom>
      </xdr:spPr>
    </xdr:pic>
    <xdr:clientData/>
  </xdr:twoCellAnchor>
  <xdr:twoCellAnchor>
    <xdr:from>
      <xdr:col>1</xdr:col>
      <xdr:colOff>396240</xdr:colOff>
      <xdr:row>22</xdr:row>
      <xdr:rowOff>53340</xdr:rowOff>
    </xdr:from>
    <xdr:to>
      <xdr:col>1</xdr:col>
      <xdr:colOff>862965</xdr:colOff>
      <xdr:row>22</xdr:row>
      <xdr:rowOff>682250</xdr:rowOff>
    </xdr:to>
    <xdr:pic>
      <xdr:nvPicPr>
        <xdr:cNvPr id="79" name="图片 1649" descr="DS-1275ZJ-海康白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/>
        <a:srcRect l="27422" t="17344" r="30798" b="18110"/>
        <a:stretch/>
      </xdr:blipFill>
      <xdr:spPr>
        <a:xfrm>
          <a:off x="9999807915" y="36880800"/>
          <a:ext cx="466725" cy="628910"/>
        </a:xfrm>
        <a:prstGeom prst="rect">
          <a:avLst/>
        </a:prstGeom>
      </xdr:spPr>
    </xdr:pic>
    <xdr:clientData/>
  </xdr:twoCellAnchor>
  <xdr:twoCellAnchor>
    <xdr:from>
      <xdr:col>1</xdr:col>
      <xdr:colOff>411480</xdr:colOff>
      <xdr:row>61</xdr:row>
      <xdr:rowOff>45720</xdr:rowOff>
    </xdr:from>
    <xdr:to>
      <xdr:col>1</xdr:col>
      <xdr:colOff>731520</xdr:colOff>
      <xdr:row>61</xdr:row>
      <xdr:rowOff>712812</xdr:rowOff>
    </xdr:to>
    <xdr:pic>
      <xdr:nvPicPr>
        <xdr:cNvPr id="80" name="图片 1655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03" t="8525" r="33540" b="6039"/>
        <a:stretch/>
      </xdr:blipFill>
      <xdr:spPr>
        <a:xfrm>
          <a:off x="9999939360" y="49568100"/>
          <a:ext cx="320040" cy="667092"/>
        </a:xfrm>
        <a:prstGeom prst="rect">
          <a:avLst/>
        </a:prstGeom>
      </xdr:spPr>
    </xdr:pic>
    <xdr:clientData/>
  </xdr:twoCellAnchor>
  <xdr:twoCellAnchor>
    <xdr:from>
      <xdr:col>1</xdr:col>
      <xdr:colOff>220980</xdr:colOff>
      <xdr:row>74</xdr:row>
      <xdr:rowOff>68579</xdr:rowOff>
    </xdr:from>
    <xdr:to>
      <xdr:col>1</xdr:col>
      <xdr:colOff>1005840</xdr:colOff>
      <xdr:row>74</xdr:row>
      <xdr:rowOff>717224</xdr:rowOff>
    </xdr:to>
    <xdr:pic>
      <xdr:nvPicPr>
        <xdr:cNvPr id="81" name="图片 1020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67" t="7296" r="10286" b="11638"/>
        <a:stretch/>
      </xdr:blipFill>
      <xdr:spPr>
        <a:xfrm>
          <a:off x="9999665040" y="50337719"/>
          <a:ext cx="784860" cy="648645"/>
        </a:xfrm>
        <a:prstGeom prst="rect">
          <a:avLst/>
        </a:prstGeom>
      </xdr:spPr>
    </xdr:pic>
    <xdr:clientData/>
  </xdr:twoCellAnchor>
  <xdr:twoCellAnchor>
    <xdr:from>
      <xdr:col>1</xdr:col>
      <xdr:colOff>205740</xdr:colOff>
      <xdr:row>75</xdr:row>
      <xdr:rowOff>60960</xdr:rowOff>
    </xdr:from>
    <xdr:to>
      <xdr:col>1</xdr:col>
      <xdr:colOff>984217</xdr:colOff>
      <xdr:row>75</xdr:row>
      <xdr:rowOff>688490</xdr:rowOff>
    </xdr:to>
    <xdr:pic>
      <xdr:nvPicPr>
        <xdr:cNvPr id="83" name="图片 106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9999686663" y="51823620"/>
          <a:ext cx="778477" cy="627530"/>
        </a:xfrm>
        <a:prstGeom prst="rect">
          <a:avLst/>
        </a:prstGeom>
      </xdr:spPr>
    </xdr:pic>
    <xdr:clientData/>
  </xdr:twoCellAnchor>
  <xdr:twoCellAnchor>
    <xdr:from>
      <xdr:col>1</xdr:col>
      <xdr:colOff>327660</xdr:colOff>
      <xdr:row>85</xdr:row>
      <xdr:rowOff>68580</xdr:rowOff>
    </xdr:from>
    <xdr:to>
      <xdr:col>1</xdr:col>
      <xdr:colOff>742205</xdr:colOff>
      <xdr:row>85</xdr:row>
      <xdr:rowOff>655320</xdr:rowOff>
    </xdr:to>
    <xdr:pic>
      <xdr:nvPicPr>
        <xdr:cNvPr id="84" name="图片 72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9928675" y="52578000"/>
          <a:ext cx="414545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42334</xdr:colOff>
      <xdr:row>57</xdr:row>
      <xdr:rowOff>148168</xdr:rowOff>
    </xdr:from>
    <xdr:to>
      <xdr:col>1</xdr:col>
      <xdr:colOff>1186123</xdr:colOff>
      <xdr:row>57</xdr:row>
      <xdr:rowOff>552823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662583" y="39032580"/>
          <a:ext cx="1143789" cy="404655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59</xdr:row>
      <xdr:rowOff>84667</xdr:rowOff>
    </xdr:from>
    <xdr:to>
      <xdr:col>1</xdr:col>
      <xdr:colOff>1205504</xdr:colOff>
      <xdr:row>59</xdr:row>
      <xdr:rowOff>657413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643202" y="40463196"/>
          <a:ext cx="1173754" cy="572746"/>
        </a:xfrm>
        <a:prstGeom prst="rect">
          <a:avLst/>
        </a:prstGeom>
      </xdr:spPr>
    </xdr:pic>
    <xdr:clientData/>
  </xdr:twoCellAnchor>
  <xdr:twoCellAnchor>
    <xdr:from>
      <xdr:col>1</xdr:col>
      <xdr:colOff>42333</xdr:colOff>
      <xdr:row>58</xdr:row>
      <xdr:rowOff>95250</xdr:rowOff>
    </xdr:from>
    <xdr:to>
      <xdr:col>1</xdr:col>
      <xdr:colOff>1150471</xdr:colOff>
      <xdr:row>58</xdr:row>
      <xdr:rowOff>641495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698235" y="39726721"/>
          <a:ext cx="1108138" cy="546245"/>
        </a:xfrm>
        <a:prstGeom prst="rect">
          <a:avLst/>
        </a:prstGeom>
      </xdr:spPr>
    </xdr:pic>
    <xdr:clientData/>
  </xdr:twoCellAnchor>
  <xdr:twoCellAnchor>
    <xdr:from>
      <xdr:col>1</xdr:col>
      <xdr:colOff>254001</xdr:colOff>
      <xdr:row>60</xdr:row>
      <xdr:rowOff>42333</xdr:rowOff>
    </xdr:from>
    <xdr:to>
      <xdr:col>1</xdr:col>
      <xdr:colOff>1164167</xdr:colOff>
      <xdr:row>60</xdr:row>
      <xdr:rowOff>703907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8232500" y="57181750"/>
          <a:ext cx="910166" cy="661574"/>
        </a:xfrm>
        <a:prstGeom prst="rect">
          <a:avLst/>
        </a:prstGeom>
      </xdr:spPr>
    </xdr:pic>
    <xdr:clientData/>
  </xdr:twoCellAnchor>
  <xdr:twoCellAnchor>
    <xdr:from>
      <xdr:col>1</xdr:col>
      <xdr:colOff>148167</xdr:colOff>
      <xdr:row>38</xdr:row>
      <xdr:rowOff>52917</xdr:rowOff>
    </xdr:from>
    <xdr:to>
      <xdr:col>1</xdr:col>
      <xdr:colOff>1164167</xdr:colOff>
      <xdr:row>38</xdr:row>
      <xdr:rowOff>691364</xdr:rowOff>
    </xdr:to>
    <xdr:pic>
      <xdr:nvPicPr>
        <xdr:cNvPr id="22" name="Picture 21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2310833" y="30141334"/>
          <a:ext cx="1016000" cy="638447"/>
        </a:xfrm>
        <a:prstGeom prst="rect">
          <a:avLst/>
        </a:prstGeom>
      </xdr:spPr>
    </xdr:pic>
    <xdr:clientData/>
  </xdr:twoCellAnchor>
  <xdr:twoCellAnchor>
    <xdr:from>
      <xdr:col>1</xdr:col>
      <xdr:colOff>179918</xdr:colOff>
      <xdr:row>39</xdr:row>
      <xdr:rowOff>74084</xdr:rowOff>
    </xdr:from>
    <xdr:to>
      <xdr:col>1</xdr:col>
      <xdr:colOff>1111251</xdr:colOff>
      <xdr:row>39</xdr:row>
      <xdr:rowOff>654123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23" t="25389" r="26258" b="16462"/>
        <a:stretch/>
      </xdr:blipFill>
      <xdr:spPr>
        <a:xfrm>
          <a:off x="11276774499" y="4614334"/>
          <a:ext cx="931333" cy="580039"/>
        </a:xfrm>
        <a:prstGeom prst="rect">
          <a:avLst/>
        </a:prstGeom>
      </xdr:spPr>
    </xdr:pic>
    <xdr:clientData/>
  </xdr:twoCellAnchor>
  <xdr:twoCellAnchor>
    <xdr:from>
      <xdr:col>1</xdr:col>
      <xdr:colOff>306917</xdr:colOff>
      <xdr:row>48</xdr:row>
      <xdr:rowOff>95250</xdr:rowOff>
    </xdr:from>
    <xdr:to>
      <xdr:col>1</xdr:col>
      <xdr:colOff>1037167</xdr:colOff>
      <xdr:row>48</xdr:row>
      <xdr:rowOff>712185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275282250" y="9895417"/>
          <a:ext cx="730250" cy="616935"/>
        </a:xfrm>
        <a:prstGeom prst="rect">
          <a:avLst/>
        </a:prstGeom>
      </xdr:spPr>
    </xdr:pic>
    <xdr:clientData/>
  </xdr:twoCellAnchor>
  <xdr:twoCellAnchor>
    <xdr:from>
      <xdr:col>1</xdr:col>
      <xdr:colOff>211666</xdr:colOff>
      <xdr:row>34</xdr:row>
      <xdr:rowOff>31750</xdr:rowOff>
    </xdr:from>
    <xdr:to>
      <xdr:col>1</xdr:col>
      <xdr:colOff>1176594</xdr:colOff>
      <xdr:row>34</xdr:row>
      <xdr:rowOff>664743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1275142823" y="10583333"/>
          <a:ext cx="964928" cy="632993"/>
        </a:xfrm>
        <a:prstGeom prst="rect">
          <a:avLst/>
        </a:prstGeom>
      </xdr:spPr>
    </xdr:pic>
    <xdr:clientData/>
  </xdr:twoCellAnchor>
  <xdr:twoCellAnchor>
    <xdr:from>
      <xdr:col>1</xdr:col>
      <xdr:colOff>243418</xdr:colOff>
      <xdr:row>84</xdr:row>
      <xdr:rowOff>31750</xdr:rowOff>
    </xdr:from>
    <xdr:to>
      <xdr:col>1</xdr:col>
      <xdr:colOff>1207167</xdr:colOff>
      <xdr:row>84</xdr:row>
      <xdr:rowOff>719667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48" b="15172"/>
        <a:stretch/>
      </xdr:blipFill>
      <xdr:spPr>
        <a:xfrm>
          <a:off x="11275112250" y="16594667"/>
          <a:ext cx="963749" cy="687917"/>
        </a:xfrm>
        <a:prstGeom prst="rect">
          <a:avLst/>
        </a:prstGeom>
      </xdr:spPr>
    </xdr:pic>
    <xdr:clientData/>
  </xdr:twoCellAnchor>
  <xdr:twoCellAnchor>
    <xdr:from>
      <xdr:col>1</xdr:col>
      <xdr:colOff>179918</xdr:colOff>
      <xdr:row>52</xdr:row>
      <xdr:rowOff>63501</xdr:rowOff>
    </xdr:from>
    <xdr:to>
      <xdr:col>1</xdr:col>
      <xdr:colOff>1228020</xdr:colOff>
      <xdr:row>52</xdr:row>
      <xdr:rowOff>635001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37" t="16703" r="13889" b="17696"/>
        <a:stretch/>
      </xdr:blipFill>
      <xdr:spPr>
        <a:xfrm>
          <a:off x="11275091397" y="17377834"/>
          <a:ext cx="1048102" cy="571500"/>
        </a:xfrm>
        <a:prstGeom prst="rect">
          <a:avLst/>
        </a:prstGeom>
      </xdr:spPr>
    </xdr:pic>
    <xdr:clientData/>
  </xdr:twoCellAnchor>
  <xdr:twoCellAnchor>
    <xdr:from>
      <xdr:col>1</xdr:col>
      <xdr:colOff>391586</xdr:colOff>
      <xdr:row>91</xdr:row>
      <xdr:rowOff>57150</xdr:rowOff>
    </xdr:from>
    <xdr:to>
      <xdr:col>1</xdr:col>
      <xdr:colOff>1016001</xdr:colOff>
      <xdr:row>91</xdr:row>
      <xdr:rowOff>681565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5303416" y="21879983"/>
          <a:ext cx="624415" cy="624415"/>
        </a:xfrm>
        <a:prstGeom prst="rect">
          <a:avLst/>
        </a:prstGeom>
      </xdr:spPr>
    </xdr:pic>
    <xdr:clientData/>
  </xdr:twoCellAnchor>
  <xdr:twoCellAnchor>
    <xdr:from>
      <xdr:col>1</xdr:col>
      <xdr:colOff>179917</xdr:colOff>
      <xdr:row>67</xdr:row>
      <xdr:rowOff>63500</xdr:rowOff>
    </xdr:from>
    <xdr:to>
      <xdr:col>1</xdr:col>
      <xdr:colOff>1079058</xdr:colOff>
      <xdr:row>67</xdr:row>
      <xdr:rowOff>709083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1275240359" y="39168917"/>
          <a:ext cx="899141" cy="645583"/>
        </a:xfrm>
        <a:prstGeom prst="rect">
          <a:avLst/>
        </a:prstGeom>
      </xdr:spPr>
    </xdr:pic>
    <xdr:clientData/>
  </xdr:twoCellAnchor>
  <xdr:twoCellAnchor>
    <xdr:from>
      <xdr:col>1</xdr:col>
      <xdr:colOff>243418</xdr:colOff>
      <xdr:row>92</xdr:row>
      <xdr:rowOff>52918</xdr:rowOff>
    </xdr:from>
    <xdr:to>
      <xdr:col>1</xdr:col>
      <xdr:colOff>1275503</xdr:colOff>
      <xdr:row>92</xdr:row>
      <xdr:rowOff>687918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2" t="3873" r="9260" b="4381"/>
        <a:stretch/>
      </xdr:blipFill>
      <xdr:spPr>
        <a:xfrm>
          <a:off x="11258121164" y="57943751"/>
          <a:ext cx="1032085" cy="635000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11</xdr:row>
      <xdr:rowOff>44845</xdr:rowOff>
    </xdr:from>
    <xdr:to>
      <xdr:col>1</xdr:col>
      <xdr:colOff>1227666</xdr:colOff>
      <xdr:row>11</xdr:row>
      <xdr:rowOff>677333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24" t="9925" r="21105" b="10676"/>
        <a:stretch/>
      </xdr:blipFill>
      <xdr:spPr>
        <a:xfrm>
          <a:off x="11275091751" y="40653095"/>
          <a:ext cx="910166" cy="632488"/>
        </a:xfrm>
        <a:prstGeom prst="rect">
          <a:avLst/>
        </a:prstGeom>
      </xdr:spPr>
    </xdr:pic>
    <xdr:clientData/>
  </xdr:twoCellAnchor>
  <xdr:twoCellAnchor>
    <xdr:from>
      <xdr:col>1</xdr:col>
      <xdr:colOff>42335</xdr:colOff>
      <xdr:row>76</xdr:row>
      <xdr:rowOff>31751</xdr:rowOff>
    </xdr:from>
    <xdr:to>
      <xdr:col>2</xdr:col>
      <xdr:colOff>31748</xdr:colOff>
      <xdr:row>76</xdr:row>
      <xdr:rowOff>730250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99" t="18640" r="16069" b="18664"/>
        <a:stretch/>
      </xdr:blipFill>
      <xdr:spPr>
        <a:xfrm>
          <a:off x="11274880085" y="54165501"/>
          <a:ext cx="1396997" cy="698499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14</xdr:row>
      <xdr:rowOff>0</xdr:rowOff>
    </xdr:from>
    <xdr:to>
      <xdr:col>9</xdr:col>
      <xdr:colOff>0</xdr:colOff>
      <xdr:row>14</xdr:row>
      <xdr:rowOff>169334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/>
      </xdr:nvSpPr>
      <xdr:spPr>
        <a:xfrm flipH="1">
          <a:off x="11164824000" y="12820650"/>
          <a:ext cx="0" cy="9218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16</xdr:row>
      <xdr:rowOff>169334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/>
      </xdr:nvSpPr>
      <xdr:spPr>
        <a:xfrm flipH="1">
          <a:off x="11164824000" y="14325600"/>
          <a:ext cx="0" cy="9218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9</xdr:col>
      <xdr:colOff>0</xdr:colOff>
      <xdr:row>15</xdr:row>
      <xdr:rowOff>169334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/>
      </xdr:nvSpPr>
      <xdr:spPr>
        <a:xfrm flipH="1">
          <a:off x="11164824000" y="13573125"/>
          <a:ext cx="0" cy="9218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92" name="TextBox 352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/>
      </xdr:nvSpPr>
      <xdr:spPr>
        <a:xfrm flipH="1">
          <a:off x="11164824000" y="14325600"/>
          <a:ext cx="0" cy="752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93" name="TextBox 353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/>
      </xdr:nvSpPr>
      <xdr:spPr>
        <a:xfrm flipH="1">
          <a:off x="11164824000" y="14325600"/>
          <a:ext cx="0" cy="752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34</xdr:row>
      <xdr:rowOff>169334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/>
      </xdr:nvSpPr>
      <xdr:spPr>
        <a:xfrm flipH="1">
          <a:off x="11164824000" y="25612725"/>
          <a:ext cx="0" cy="9218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34</xdr:row>
      <xdr:rowOff>0</xdr:rowOff>
    </xdr:from>
    <xdr:to>
      <xdr:col>9</xdr:col>
      <xdr:colOff>0</xdr:colOff>
      <xdr:row>35</xdr:row>
      <xdr:rowOff>0</xdr:rowOff>
    </xdr:to>
    <xdr:sp macro="" textlink="">
      <xdr:nvSpPr>
        <xdr:cNvPr id="95" name="TextBox 35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/>
      </xdr:nvSpPr>
      <xdr:spPr>
        <a:xfrm flipH="1">
          <a:off x="11164824000" y="26365200"/>
          <a:ext cx="0" cy="752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34</xdr:row>
      <xdr:rowOff>0</xdr:rowOff>
    </xdr:from>
    <xdr:to>
      <xdr:col>9</xdr:col>
      <xdr:colOff>0</xdr:colOff>
      <xdr:row>35</xdr:row>
      <xdr:rowOff>0</xdr:rowOff>
    </xdr:to>
    <xdr:sp macro="" textlink="">
      <xdr:nvSpPr>
        <xdr:cNvPr id="96" name="TextBox 353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/>
      </xdr:nvSpPr>
      <xdr:spPr>
        <a:xfrm flipH="1">
          <a:off x="11164824000" y="26365200"/>
          <a:ext cx="0" cy="752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/>
      </xdr:nvSpPr>
      <xdr:spPr>
        <a:xfrm flipH="1">
          <a:off x="11164824000" y="2286000"/>
          <a:ext cx="0" cy="92180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42</xdr:row>
      <xdr:rowOff>0</xdr:rowOff>
    </xdr:from>
    <xdr:to>
      <xdr:col>9</xdr:col>
      <xdr:colOff>0</xdr:colOff>
      <xdr:row>45</xdr:row>
      <xdr:rowOff>169334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/>
      </xdr:nvSpPr>
      <xdr:spPr>
        <a:xfrm flipH="1">
          <a:off x="11164824000" y="32385000"/>
          <a:ext cx="0" cy="24267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99" name="TextBox 35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/>
      </xdr:nvSpPr>
      <xdr:spPr>
        <a:xfrm flipH="1">
          <a:off x="11164824000" y="34642425"/>
          <a:ext cx="0" cy="752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00" name="TextBox 353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/>
      </xdr:nvSpPr>
      <xdr:spPr>
        <a:xfrm flipH="1">
          <a:off x="11164824000" y="34642425"/>
          <a:ext cx="0" cy="7524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1" anchor="ctr"/>
        <a:lstStyle/>
        <a:p>
          <a:pPr algn="r" rtl="1"/>
          <a:endParaRPr lang="he-IL"/>
        </a:p>
      </xdr:txBody>
    </xdr:sp>
    <xdr:clientData/>
  </xdr:twoCellAnchor>
  <xdr:twoCellAnchor>
    <xdr:from>
      <xdr:col>1</xdr:col>
      <xdr:colOff>285750</xdr:colOff>
      <xdr:row>4</xdr:row>
      <xdr:rowOff>42334</xdr:rowOff>
    </xdr:from>
    <xdr:to>
      <xdr:col>1</xdr:col>
      <xdr:colOff>1153583</xdr:colOff>
      <xdr:row>4</xdr:row>
      <xdr:rowOff>676397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66" t="20827" r="27280" b="20261"/>
        <a:stretch/>
      </xdr:blipFill>
      <xdr:spPr>
        <a:xfrm>
          <a:off x="11258243084" y="58684584"/>
          <a:ext cx="867833" cy="634063"/>
        </a:xfrm>
        <a:prstGeom prst="rect">
          <a:avLst/>
        </a:prstGeom>
      </xdr:spPr>
    </xdr:pic>
    <xdr:clientData/>
  </xdr:twoCellAnchor>
  <xdr:twoCellAnchor>
    <xdr:from>
      <xdr:col>1</xdr:col>
      <xdr:colOff>329952</xdr:colOff>
      <xdr:row>65</xdr:row>
      <xdr:rowOff>24281</xdr:rowOff>
    </xdr:from>
    <xdr:to>
      <xdr:col>1</xdr:col>
      <xdr:colOff>1017868</xdr:colOff>
      <xdr:row>65</xdr:row>
      <xdr:rowOff>721143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4" r="21093"/>
        <a:stretch/>
      </xdr:blipFill>
      <xdr:spPr>
        <a:xfrm>
          <a:off x="10001830838" y="44885163"/>
          <a:ext cx="687916" cy="696862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73</xdr:row>
      <xdr:rowOff>123825</xdr:rowOff>
    </xdr:from>
    <xdr:to>
      <xdr:col>1</xdr:col>
      <xdr:colOff>1186320</xdr:colOff>
      <xdr:row>73</xdr:row>
      <xdr:rowOff>619125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704580" y="61102875"/>
          <a:ext cx="1072019" cy="495300"/>
        </a:xfrm>
        <a:prstGeom prst="rect">
          <a:avLst/>
        </a:prstGeom>
      </xdr:spPr>
    </xdr:pic>
    <xdr:clientData/>
  </xdr:twoCellAnchor>
  <xdr:twoCellAnchor>
    <xdr:from>
      <xdr:col>1</xdr:col>
      <xdr:colOff>152401</xdr:colOff>
      <xdr:row>72</xdr:row>
      <xdr:rowOff>70104</xdr:rowOff>
    </xdr:from>
    <xdr:to>
      <xdr:col>1</xdr:col>
      <xdr:colOff>1285876</xdr:colOff>
      <xdr:row>72</xdr:row>
      <xdr:rowOff>704850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47" t="19231" r="28558" b="21539"/>
        <a:stretch/>
      </xdr:blipFill>
      <xdr:spPr>
        <a:xfrm>
          <a:off x="11241605024" y="60296679"/>
          <a:ext cx="1133475" cy="634746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77</xdr:row>
      <xdr:rowOff>57151</xdr:rowOff>
    </xdr:from>
    <xdr:to>
      <xdr:col>1</xdr:col>
      <xdr:colOff>1219200</xdr:colOff>
      <xdr:row>77</xdr:row>
      <xdr:rowOff>727185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68" b="8867"/>
        <a:stretch/>
      </xdr:blipFill>
      <xdr:spPr>
        <a:xfrm>
          <a:off x="11241671700" y="51254026"/>
          <a:ext cx="971550" cy="670034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79</xdr:row>
      <xdr:rowOff>47625</xdr:rowOff>
    </xdr:from>
    <xdr:to>
      <xdr:col>1</xdr:col>
      <xdr:colOff>1286359</xdr:colOff>
      <xdr:row>79</xdr:row>
      <xdr:rowOff>714375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16666" r="21667" b="13096"/>
        <a:stretch/>
      </xdr:blipFill>
      <xdr:spPr>
        <a:xfrm>
          <a:off x="11241604541" y="51996975"/>
          <a:ext cx="1124434" cy="666750"/>
        </a:xfrm>
        <a:prstGeom prst="rect">
          <a:avLst/>
        </a:prstGeom>
      </xdr:spPr>
    </xdr:pic>
    <xdr:clientData/>
  </xdr:twoCellAnchor>
  <xdr:twoCellAnchor>
    <xdr:from>
      <xdr:col>1</xdr:col>
      <xdr:colOff>535746</xdr:colOff>
      <xdr:row>88</xdr:row>
      <xdr:rowOff>76200</xdr:rowOff>
    </xdr:from>
    <xdr:to>
      <xdr:col>1</xdr:col>
      <xdr:colOff>771525</xdr:colOff>
      <xdr:row>88</xdr:row>
      <xdr:rowOff>714375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78" t="7113" r="42447" b="7949"/>
        <a:stretch/>
      </xdr:blipFill>
      <xdr:spPr>
        <a:xfrm flipH="1">
          <a:off x="11242119375" y="3114675"/>
          <a:ext cx="235779" cy="638175"/>
        </a:xfrm>
        <a:prstGeom prst="rect">
          <a:avLst/>
        </a:prstGeom>
      </xdr:spPr>
    </xdr:pic>
    <xdr:clientData/>
  </xdr:twoCellAnchor>
  <xdr:twoCellAnchor>
    <xdr:from>
      <xdr:col>1</xdr:col>
      <xdr:colOff>552451</xdr:colOff>
      <xdr:row>90</xdr:row>
      <xdr:rowOff>38099</xdr:rowOff>
    </xdr:from>
    <xdr:to>
      <xdr:col>1</xdr:col>
      <xdr:colOff>733426</xdr:colOff>
      <xdr:row>90</xdr:row>
      <xdr:rowOff>708270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11" r="40085"/>
        <a:stretch/>
      </xdr:blipFill>
      <xdr:spPr>
        <a:xfrm flipH="1">
          <a:off x="11242157474" y="3829049"/>
          <a:ext cx="180975" cy="670171"/>
        </a:xfrm>
        <a:prstGeom prst="rect">
          <a:avLst/>
        </a:prstGeom>
      </xdr:spPr>
    </xdr:pic>
    <xdr:clientData/>
  </xdr:twoCellAnchor>
  <xdr:twoCellAnchor>
    <xdr:from>
      <xdr:col>1</xdr:col>
      <xdr:colOff>571501</xdr:colOff>
      <xdr:row>54</xdr:row>
      <xdr:rowOff>38101</xdr:rowOff>
    </xdr:from>
    <xdr:to>
      <xdr:col>1</xdr:col>
      <xdr:colOff>938267</xdr:colOff>
      <xdr:row>54</xdr:row>
      <xdr:rowOff>676275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06" t="7744" r="35985" b="4377"/>
        <a:stretch/>
      </xdr:blipFill>
      <xdr:spPr>
        <a:xfrm>
          <a:off x="11241952633" y="4581526"/>
          <a:ext cx="366766" cy="638174"/>
        </a:xfrm>
        <a:prstGeom prst="rect">
          <a:avLst/>
        </a:prstGeom>
      </xdr:spPr>
    </xdr:pic>
    <xdr:clientData/>
  </xdr:twoCellAnchor>
  <xdr:twoCellAnchor>
    <xdr:from>
      <xdr:col>1</xdr:col>
      <xdr:colOff>336177</xdr:colOff>
      <xdr:row>21</xdr:row>
      <xdr:rowOff>33616</xdr:rowOff>
    </xdr:from>
    <xdr:to>
      <xdr:col>1</xdr:col>
      <xdr:colOff>918884</xdr:colOff>
      <xdr:row>21</xdr:row>
      <xdr:rowOff>681067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/>
        <a:srcRect l="31508" r="23823" b="8965"/>
        <a:stretch/>
      </xdr:blipFill>
      <xdr:spPr>
        <a:xfrm>
          <a:off x="11205288440" y="19587881"/>
          <a:ext cx="582707" cy="64745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33618</xdr:colOff>
      <xdr:row>69</xdr:row>
      <xdr:rowOff>56029</xdr:rowOff>
    </xdr:from>
    <xdr:to>
      <xdr:col>1</xdr:col>
      <xdr:colOff>1344706</xdr:colOff>
      <xdr:row>69</xdr:row>
      <xdr:rowOff>719240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5" t="6899" b="7842"/>
        <a:stretch/>
      </xdr:blipFill>
      <xdr:spPr>
        <a:xfrm>
          <a:off x="11204862618" y="48140470"/>
          <a:ext cx="1311088" cy="663211"/>
        </a:xfrm>
        <a:prstGeom prst="rect">
          <a:avLst/>
        </a:prstGeom>
      </xdr:spPr>
    </xdr:pic>
    <xdr:clientData/>
  </xdr:twoCellAnchor>
  <xdr:twoCellAnchor>
    <xdr:from>
      <xdr:col>1</xdr:col>
      <xdr:colOff>257736</xdr:colOff>
      <xdr:row>70</xdr:row>
      <xdr:rowOff>33619</xdr:rowOff>
    </xdr:from>
    <xdr:to>
      <xdr:col>1</xdr:col>
      <xdr:colOff>1165413</xdr:colOff>
      <xdr:row>70</xdr:row>
      <xdr:rowOff>715423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58" t="10350" r="19634" b="9320"/>
        <a:stretch/>
      </xdr:blipFill>
      <xdr:spPr>
        <a:xfrm>
          <a:off x="11205041911" y="48868854"/>
          <a:ext cx="907677" cy="681804"/>
        </a:xfrm>
        <a:prstGeom prst="rect">
          <a:avLst/>
        </a:prstGeom>
      </xdr:spPr>
    </xdr:pic>
    <xdr:clientData/>
  </xdr:twoCellAnchor>
  <xdr:twoCellAnchor>
    <xdr:from>
      <xdr:col>1</xdr:col>
      <xdr:colOff>295276</xdr:colOff>
      <xdr:row>37</xdr:row>
      <xdr:rowOff>76201</xdr:rowOff>
    </xdr:from>
    <xdr:to>
      <xdr:col>1</xdr:col>
      <xdr:colOff>1227025</xdr:colOff>
      <xdr:row>37</xdr:row>
      <xdr:rowOff>704851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A052AADB-670E-B90F-27C6-6E03C06D3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1174169725" y="28698826"/>
          <a:ext cx="931749" cy="628650"/>
        </a:xfrm>
        <a:prstGeom prst="rect">
          <a:avLst/>
        </a:prstGeom>
      </xdr:spPr>
    </xdr:pic>
    <xdr:clientData/>
  </xdr:twoCellAnchor>
  <xdr:twoCellAnchor>
    <xdr:from>
      <xdr:col>1</xdr:col>
      <xdr:colOff>266701</xdr:colOff>
      <xdr:row>44</xdr:row>
      <xdr:rowOff>57150</xdr:rowOff>
    </xdr:from>
    <xdr:to>
      <xdr:col>1</xdr:col>
      <xdr:colOff>1209052</xdr:colOff>
      <xdr:row>44</xdr:row>
      <xdr:rowOff>733425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90D79BF0-B737-9836-0D83-7FB9C2E28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1174187698" y="33194625"/>
          <a:ext cx="942351" cy="676275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46</xdr:row>
      <xdr:rowOff>47626</xdr:rowOff>
    </xdr:from>
    <xdr:to>
      <xdr:col>1</xdr:col>
      <xdr:colOff>1200151</xdr:colOff>
      <xdr:row>46</xdr:row>
      <xdr:rowOff>750244</xdr:rowOff>
    </xdr:to>
    <xdr:pic>
      <xdr:nvPicPr>
        <xdr:cNvPr id="58" name="תמונה 57">
          <a:extLst>
            <a:ext uri="{FF2B5EF4-FFF2-40B4-BE49-F238E27FC236}">
              <a16:creationId xmlns:a16="http://schemas.microsoft.com/office/drawing/2014/main" id="{DA6CE039-7C5B-6B84-E704-BC753C2CF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1174196599" y="34690051"/>
          <a:ext cx="981075" cy="702618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53</xdr:row>
      <xdr:rowOff>28575</xdr:rowOff>
    </xdr:from>
    <xdr:to>
      <xdr:col>1</xdr:col>
      <xdr:colOff>818265</xdr:colOff>
      <xdr:row>53</xdr:row>
      <xdr:rowOff>704850</xdr:rowOff>
    </xdr:to>
    <xdr:pic>
      <xdr:nvPicPr>
        <xdr:cNvPr id="64" name="תמונה 63">
          <a:extLst>
            <a:ext uri="{FF2B5EF4-FFF2-40B4-BE49-F238E27FC236}">
              <a16:creationId xmlns:a16="http://schemas.microsoft.com/office/drawing/2014/main" id="{D381EC83-69F8-CB7B-8309-7B51A32F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1174578485" y="39938325"/>
          <a:ext cx="170565" cy="676275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96</xdr:row>
      <xdr:rowOff>66675</xdr:rowOff>
    </xdr:from>
    <xdr:to>
      <xdr:col>1</xdr:col>
      <xdr:colOff>1066906</xdr:colOff>
      <xdr:row>96</xdr:row>
      <xdr:rowOff>676360</xdr:rowOff>
    </xdr:to>
    <xdr:pic>
      <xdr:nvPicPr>
        <xdr:cNvPr id="66" name="תמונה 65">
          <a:extLst>
            <a:ext uri="{FF2B5EF4-FFF2-40B4-BE49-F238E27FC236}">
              <a16:creationId xmlns:a16="http://schemas.microsoft.com/office/drawing/2014/main" id="{B8564583-C764-1503-415F-EC5BC586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1174329844" y="67818000"/>
          <a:ext cx="762106" cy="609685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94</xdr:row>
      <xdr:rowOff>104775</xdr:rowOff>
    </xdr:from>
    <xdr:to>
      <xdr:col>1</xdr:col>
      <xdr:colOff>1085946</xdr:colOff>
      <xdr:row>95</xdr:row>
      <xdr:rowOff>9525</xdr:rowOff>
    </xdr:to>
    <xdr:pic>
      <xdr:nvPicPr>
        <xdr:cNvPr id="103" name="תמונה 102" descr="DS-1278ZJ-HWB/HG/60-300">
          <a:extLst>
            <a:ext uri="{FF2B5EF4-FFF2-40B4-BE49-F238E27FC236}">
              <a16:creationId xmlns:a16="http://schemas.microsoft.com/office/drawing/2014/main" id="{0BFE8FAC-6945-9804-D1A5-2DBCB8EF6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1243395629" y="73123425"/>
          <a:ext cx="685896" cy="65722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93</xdr:row>
      <xdr:rowOff>57150</xdr:rowOff>
    </xdr:from>
    <xdr:to>
      <xdr:col>1</xdr:col>
      <xdr:colOff>1343198</xdr:colOff>
      <xdr:row>93</xdr:row>
      <xdr:rowOff>638256</xdr:rowOff>
    </xdr:to>
    <xdr:pic>
      <xdr:nvPicPr>
        <xdr:cNvPr id="105" name="תמונה 104">
          <a:extLst>
            <a:ext uri="{FF2B5EF4-FFF2-40B4-BE49-F238E27FC236}">
              <a16:creationId xmlns:a16="http://schemas.microsoft.com/office/drawing/2014/main" id="{4DDAD8D8-81C0-4FA5-92E7-C14DE76BD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1174053552" y="66303525"/>
          <a:ext cx="1238423" cy="581106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43</xdr:row>
      <xdr:rowOff>38101</xdr:rowOff>
    </xdr:from>
    <xdr:to>
      <xdr:col>1</xdr:col>
      <xdr:colOff>1143000</xdr:colOff>
      <xdr:row>43</xdr:row>
      <xdr:rowOff>728775</xdr:rowOff>
    </xdr:to>
    <xdr:pic>
      <xdr:nvPicPr>
        <xdr:cNvPr id="106" name="תמונה 105">
          <a:extLst>
            <a:ext uri="{FF2B5EF4-FFF2-40B4-BE49-F238E27FC236}">
              <a16:creationId xmlns:a16="http://schemas.microsoft.com/office/drawing/2014/main" id="{349DCC49-EDF6-2C60-E409-F99F8C1EF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1174253750" y="33175576"/>
          <a:ext cx="952499" cy="690674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80</xdr:row>
      <xdr:rowOff>38101</xdr:rowOff>
    </xdr:from>
    <xdr:to>
      <xdr:col>1</xdr:col>
      <xdr:colOff>1152641</xdr:colOff>
      <xdr:row>80</xdr:row>
      <xdr:rowOff>696619</xdr:rowOff>
    </xdr:to>
    <xdr:pic>
      <xdr:nvPicPr>
        <xdr:cNvPr id="107" name="תמונה 106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4AB9196B-7918-B7DC-AF97-A94168B77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1243328934" y="59512201"/>
          <a:ext cx="752591" cy="6585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432854</xdr:colOff>
      <xdr:row>80</xdr:row>
      <xdr:rowOff>438950</xdr:rowOff>
    </xdr:to>
    <xdr:pic>
      <xdr:nvPicPr>
        <xdr:cNvPr id="108" name="תמונה 107">
          <a:extLst>
            <a:ext uri="{FF2B5EF4-FFF2-40B4-BE49-F238E27FC236}">
              <a16:creationId xmlns:a16="http://schemas.microsoft.com/office/drawing/2014/main" id="{392E888B-D9A1-48E4-8405-2E4BA3D94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1245829896" y="5947410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259384</xdr:colOff>
      <xdr:row>25</xdr:row>
      <xdr:rowOff>38100</xdr:rowOff>
    </xdr:from>
    <xdr:to>
      <xdr:col>1</xdr:col>
      <xdr:colOff>914400</xdr:colOff>
      <xdr:row>25</xdr:row>
      <xdr:rowOff>733426</xdr:rowOff>
    </xdr:to>
    <xdr:pic>
      <xdr:nvPicPr>
        <xdr:cNvPr id="109" name="תמונה 108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8A280705-1BA6-E41C-C7ED-4946E09C1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/>
        <a:srcRect l="9652" t="10587" r="12046" b="8248"/>
        <a:stretch>
          <a:fillRect/>
        </a:stretch>
      </xdr:blipFill>
      <xdr:spPr>
        <a:xfrm>
          <a:off x="11243567175" y="21888450"/>
          <a:ext cx="655016" cy="6953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428571</xdr:colOff>
      <xdr:row>25</xdr:row>
      <xdr:rowOff>438095</xdr:rowOff>
    </xdr:to>
    <xdr:pic>
      <xdr:nvPicPr>
        <xdr:cNvPr id="110" name="תמונה 109">
          <a:extLst>
            <a:ext uri="{FF2B5EF4-FFF2-40B4-BE49-F238E27FC236}">
              <a16:creationId xmlns:a16="http://schemas.microsoft.com/office/drawing/2014/main" id="{78AB56AA-2939-B092-6E1A-4EC1C86E4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1245834179" y="21850350"/>
          <a:ext cx="428571" cy="438095"/>
        </a:xfrm>
        <a:prstGeom prst="rect">
          <a:avLst/>
        </a:prstGeom>
      </xdr:spPr>
    </xdr:pic>
    <xdr:clientData/>
  </xdr:twoCellAnchor>
  <xdr:twoCellAnchor>
    <xdr:from>
      <xdr:col>1</xdr:col>
      <xdr:colOff>457199</xdr:colOff>
      <xdr:row>28</xdr:row>
      <xdr:rowOff>26565</xdr:rowOff>
    </xdr:from>
    <xdr:to>
      <xdr:col>1</xdr:col>
      <xdr:colOff>923925</xdr:colOff>
      <xdr:row>28</xdr:row>
      <xdr:rowOff>698195</xdr:rowOff>
    </xdr:to>
    <xdr:pic>
      <xdr:nvPicPr>
        <xdr:cNvPr id="111" name="תמונה 110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9FF2BC3E-6FBA-0105-44F7-CA838D2D3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1243557650" y="23381865"/>
          <a:ext cx="466726" cy="671630"/>
        </a:xfrm>
        <a:prstGeom prst="rect">
          <a:avLst/>
        </a:prstGeom>
      </xdr:spPr>
    </xdr:pic>
    <xdr:clientData/>
  </xdr:twoCellAnchor>
  <xdr:twoCellAnchor>
    <xdr:from>
      <xdr:col>1</xdr:col>
      <xdr:colOff>438150</xdr:colOff>
      <xdr:row>55</xdr:row>
      <xdr:rowOff>56778</xdr:rowOff>
    </xdr:from>
    <xdr:to>
      <xdr:col>1</xdr:col>
      <xdr:colOff>981075</xdr:colOff>
      <xdr:row>55</xdr:row>
      <xdr:rowOff>681804</xdr:rowOff>
    </xdr:to>
    <xdr:pic>
      <xdr:nvPicPr>
        <xdr:cNvPr id="112" name="תמונה 111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0983F401-3B6F-D912-AD86-B14BD0EAA2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83" t="3954" r="5883" b="5740"/>
        <a:stretch>
          <a:fillRect/>
        </a:stretch>
      </xdr:blipFill>
      <xdr:spPr bwMode="auto">
        <a:xfrm>
          <a:off x="11243500500" y="43728903"/>
          <a:ext cx="542925" cy="625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432854</xdr:colOff>
      <xdr:row>55</xdr:row>
      <xdr:rowOff>438950</xdr:rowOff>
    </xdr:to>
    <xdr:pic>
      <xdr:nvPicPr>
        <xdr:cNvPr id="113" name="תמונה 112">
          <a:extLst>
            <a:ext uri="{FF2B5EF4-FFF2-40B4-BE49-F238E27FC236}">
              <a16:creationId xmlns:a16="http://schemas.microsoft.com/office/drawing/2014/main" id="{9056DC4D-5CDE-4CBE-8951-05DD0006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1245829896" y="4367212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38100</xdr:rowOff>
    </xdr:from>
    <xdr:to>
      <xdr:col>0</xdr:col>
      <xdr:colOff>428571</xdr:colOff>
      <xdr:row>28</xdr:row>
      <xdr:rowOff>476195</xdr:rowOff>
    </xdr:to>
    <xdr:pic>
      <xdr:nvPicPr>
        <xdr:cNvPr id="115" name="תמונה 114">
          <a:extLst>
            <a:ext uri="{FF2B5EF4-FFF2-40B4-BE49-F238E27FC236}">
              <a16:creationId xmlns:a16="http://schemas.microsoft.com/office/drawing/2014/main" id="{0589DCAA-1954-4320-BB1F-E05BBA282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1245834179" y="23393400"/>
          <a:ext cx="428571" cy="438095"/>
        </a:xfrm>
        <a:prstGeom prst="rect">
          <a:avLst/>
        </a:prstGeom>
      </xdr:spPr>
    </xdr:pic>
    <xdr:clientData/>
  </xdr:twoCellAnchor>
  <xdr:twoCellAnchor>
    <xdr:from>
      <xdr:col>1</xdr:col>
      <xdr:colOff>373880</xdr:colOff>
      <xdr:row>26</xdr:row>
      <xdr:rowOff>38101</xdr:rowOff>
    </xdr:from>
    <xdr:to>
      <xdr:col>1</xdr:col>
      <xdr:colOff>876300</xdr:colOff>
      <xdr:row>26</xdr:row>
      <xdr:rowOff>725559</xdr:rowOff>
    </xdr:to>
    <xdr:pic>
      <xdr:nvPicPr>
        <xdr:cNvPr id="116" name="תמונה 115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43F2FA00-43D9-0B4F-0549-CF5DB8986B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/>
        <a:srcRect t="6315"/>
        <a:stretch>
          <a:fillRect/>
        </a:stretch>
      </xdr:blipFill>
      <xdr:spPr>
        <a:xfrm>
          <a:off x="11243605275" y="22640926"/>
          <a:ext cx="502420" cy="6874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428571</xdr:colOff>
      <xdr:row>26</xdr:row>
      <xdr:rowOff>438095</xdr:rowOff>
    </xdr:to>
    <xdr:pic>
      <xdr:nvPicPr>
        <xdr:cNvPr id="117" name="תמונה 116">
          <a:extLst>
            <a:ext uri="{FF2B5EF4-FFF2-40B4-BE49-F238E27FC236}">
              <a16:creationId xmlns:a16="http://schemas.microsoft.com/office/drawing/2014/main" id="{DBC35690-0937-4DAB-8980-888F2156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1245834179" y="22602825"/>
          <a:ext cx="428571" cy="438095"/>
        </a:xfrm>
        <a:prstGeom prst="rect">
          <a:avLst/>
        </a:prstGeom>
      </xdr:spPr>
    </xdr:pic>
    <xdr:clientData/>
  </xdr:twoCellAnchor>
  <xdr:twoCellAnchor>
    <xdr:from>
      <xdr:col>1</xdr:col>
      <xdr:colOff>390525</xdr:colOff>
      <xdr:row>81</xdr:row>
      <xdr:rowOff>40240</xdr:rowOff>
    </xdr:from>
    <xdr:to>
      <xdr:col>1</xdr:col>
      <xdr:colOff>1152525</xdr:colOff>
      <xdr:row>81</xdr:row>
      <xdr:rowOff>628776</xdr:rowOff>
    </xdr:to>
    <xdr:pic>
      <xdr:nvPicPr>
        <xdr:cNvPr id="118" name="תמונה 117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D6057DAF-30D8-BA08-83ED-60065C20D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1243329050" y="63276715"/>
          <a:ext cx="762000" cy="588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432854</xdr:colOff>
      <xdr:row>81</xdr:row>
      <xdr:rowOff>438950</xdr:rowOff>
    </xdr:to>
    <xdr:pic>
      <xdr:nvPicPr>
        <xdr:cNvPr id="119" name="תמונה 118">
          <a:extLst>
            <a:ext uri="{FF2B5EF4-FFF2-40B4-BE49-F238E27FC236}">
              <a16:creationId xmlns:a16="http://schemas.microsoft.com/office/drawing/2014/main" id="{7C947EFD-44A5-43C4-9143-B2966B86A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1245829896" y="6323647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343536</xdr:colOff>
      <xdr:row>56</xdr:row>
      <xdr:rowOff>57150</xdr:rowOff>
    </xdr:from>
    <xdr:to>
      <xdr:col>1</xdr:col>
      <xdr:colOff>1057425</xdr:colOff>
      <xdr:row>56</xdr:row>
      <xdr:rowOff>676275</xdr:rowOff>
    </xdr:to>
    <xdr:pic>
      <xdr:nvPicPr>
        <xdr:cNvPr id="120" name="תמונה 119">
          <a:extLst>
            <a:ext uri="{FF2B5EF4-FFF2-40B4-BE49-F238E27FC236}">
              <a16:creationId xmlns:a16="http://schemas.microsoft.com/office/drawing/2014/main" id="{311880AA-FDCB-8417-009D-09F1FB361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1243424150" y="45234225"/>
          <a:ext cx="713889" cy="619125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95</xdr:row>
      <xdr:rowOff>66675</xdr:rowOff>
    </xdr:from>
    <xdr:to>
      <xdr:col>1</xdr:col>
      <xdr:colOff>1028898</xdr:colOff>
      <xdr:row>95</xdr:row>
      <xdr:rowOff>693212</xdr:rowOff>
    </xdr:to>
    <xdr:pic>
      <xdr:nvPicPr>
        <xdr:cNvPr id="114" name="תמונה 113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9973FB2D-6DD8-B9AB-24E0-58ADD3189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1243452677" y="73837800"/>
          <a:ext cx="657423" cy="6265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432854</xdr:colOff>
      <xdr:row>82</xdr:row>
      <xdr:rowOff>438950</xdr:rowOff>
    </xdr:to>
    <xdr:pic>
      <xdr:nvPicPr>
        <xdr:cNvPr id="121" name="תמונה 120">
          <a:extLst>
            <a:ext uri="{FF2B5EF4-FFF2-40B4-BE49-F238E27FC236}">
              <a16:creationId xmlns:a16="http://schemas.microsoft.com/office/drawing/2014/main" id="{62CE4699-2CC8-4E0F-BEA4-A34A7CB2B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1245829896" y="6474142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505893</xdr:colOff>
      <xdr:row>82</xdr:row>
      <xdr:rowOff>47625</xdr:rowOff>
    </xdr:from>
    <xdr:to>
      <xdr:col>1</xdr:col>
      <xdr:colOff>1066939</xdr:colOff>
      <xdr:row>82</xdr:row>
      <xdr:rowOff>704850</xdr:rowOff>
    </xdr:to>
    <xdr:pic>
      <xdr:nvPicPr>
        <xdr:cNvPr id="122" name="תמונה 121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6A8C68C9-88CF-D007-F2B9-48BF9EA6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1243414636" y="64789050"/>
          <a:ext cx="561046" cy="6572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314325</xdr:rowOff>
        </xdr:from>
        <xdr:to>
          <xdr:col>1</xdr:col>
          <xdr:colOff>76200</xdr:colOff>
          <xdr:row>0</xdr:row>
          <xdr:rowOff>733425</xdr:rowOff>
        </xdr:to>
        <xdr:sp macro="" textlink="">
          <xdr:nvSpPr>
            <xdr:cNvPr id="83969" name="Button 1" hidden="1">
              <a:extLst>
                <a:ext uri="{63B3BB69-23CF-44E3-9099-C40C66FF867C}">
                  <a14:compatExt spid="_x0000_s83969"/>
                </a:ext>
                <a:ext uri="{FF2B5EF4-FFF2-40B4-BE49-F238E27FC236}">
                  <a16:creationId xmlns:a16="http://schemas.microsoft.com/office/drawing/2014/main" id="{00000000-0008-0000-0F00-0000014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תפריט ראשי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504825</xdr:colOff>
      <xdr:row>2</xdr:row>
      <xdr:rowOff>47625</xdr:rowOff>
    </xdr:from>
    <xdr:to>
      <xdr:col>1</xdr:col>
      <xdr:colOff>1047826</xdr:colOff>
      <xdr:row>3</xdr:row>
      <xdr:rowOff>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48AD1A62-072D-06AD-41AE-6B2547870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52174" y="2066925"/>
          <a:ext cx="543001" cy="457264"/>
        </a:xfrm>
        <a:prstGeom prst="rect">
          <a:avLst/>
        </a:prstGeom>
      </xdr:spPr>
    </xdr:pic>
    <xdr:clientData/>
  </xdr:twoCellAnchor>
  <xdr:twoCellAnchor>
    <xdr:from>
      <xdr:col>1</xdr:col>
      <xdr:colOff>495300</xdr:colOff>
      <xdr:row>3</xdr:row>
      <xdr:rowOff>28575</xdr:rowOff>
    </xdr:from>
    <xdr:to>
      <xdr:col>1</xdr:col>
      <xdr:colOff>1038301</xdr:colOff>
      <xdr:row>3</xdr:row>
      <xdr:rowOff>485839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6FC7091-740F-A11C-B1B5-3041D4C46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61699" y="2552700"/>
          <a:ext cx="543001" cy="457264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4</xdr:row>
      <xdr:rowOff>38100</xdr:rowOff>
    </xdr:from>
    <xdr:to>
      <xdr:col>1</xdr:col>
      <xdr:colOff>1066876</xdr:colOff>
      <xdr:row>4</xdr:row>
      <xdr:rowOff>495364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B234AC67-C450-0CFD-0A55-0FEB3F0BD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33124" y="3067050"/>
          <a:ext cx="543001" cy="457264"/>
        </a:xfrm>
        <a:prstGeom prst="rect">
          <a:avLst/>
        </a:prstGeom>
      </xdr:spPr>
    </xdr:pic>
    <xdr:clientData/>
  </xdr:twoCellAnchor>
  <xdr:twoCellAnchor>
    <xdr:from>
      <xdr:col>1</xdr:col>
      <xdr:colOff>542925</xdr:colOff>
      <xdr:row>5</xdr:row>
      <xdr:rowOff>38100</xdr:rowOff>
    </xdr:from>
    <xdr:to>
      <xdr:col>1</xdr:col>
      <xdr:colOff>1085926</xdr:colOff>
      <xdr:row>5</xdr:row>
      <xdr:rowOff>495364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C8B8AA81-E374-DC09-067B-713146BBF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14074" y="3571875"/>
          <a:ext cx="543001" cy="457264"/>
        </a:xfrm>
        <a:prstGeom prst="rect">
          <a:avLst/>
        </a:prstGeom>
      </xdr:spPr>
    </xdr:pic>
    <xdr:clientData/>
  </xdr:twoCellAnchor>
  <xdr:twoCellAnchor>
    <xdr:from>
      <xdr:col>1</xdr:col>
      <xdr:colOff>542925</xdr:colOff>
      <xdr:row>6</xdr:row>
      <xdr:rowOff>47625</xdr:rowOff>
    </xdr:from>
    <xdr:to>
      <xdr:col>1</xdr:col>
      <xdr:colOff>1085926</xdr:colOff>
      <xdr:row>7</xdr:row>
      <xdr:rowOff>64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BDFA7F98-4AD8-6AD6-6661-F9475FEF8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8414074" y="4086225"/>
          <a:ext cx="543001" cy="4572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</xdr:col>
      <xdr:colOff>432854</xdr:colOff>
      <xdr:row>17</xdr:row>
      <xdr:rowOff>438950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2DF438FA-CBAB-4317-8E68-9CD0FCF5D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706521" y="1437322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432854</xdr:colOff>
      <xdr:row>3</xdr:row>
      <xdr:rowOff>438950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76E05E7F-C8CB-42A6-AFEB-6E69FD96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877971" y="168592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432854</xdr:colOff>
      <xdr:row>5</xdr:row>
      <xdr:rowOff>19850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8466920A-FD19-4937-8199-2D215C5A5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877971" y="2181225"/>
          <a:ext cx="432854" cy="438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16383</xdr:col>
          <xdr:colOff>9525</xdr:colOff>
          <xdr:row>2</xdr:row>
          <xdr:rowOff>9525</xdr:rowOff>
        </xdr:from>
        <xdr:to>
          <xdr:col>16383</xdr:col>
          <xdr:colOff>685800</xdr:colOff>
          <xdr:row>4</xdr:row>
          <xdr:rowOff>95250</xdr:rowOff>
        </xdr:to>
        <xdr:sp macro="" textlink="">
          <xdr:nvSpPr>
            <xdr:cNvPr id="104449" name="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11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החלף תמונה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0</xdr:row>
          <xdr:rowOff>209550</xdr:rowOff>
        </xdr:from>
        <xdr:to>
          <xdr:col>0</xdr:col>
          <xdr:colOff>1485900</xdr:colOff>
          <xdr:row>0</xdr:row>
          <xdr:rowOff>628650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174054</xdr:colOff>
      <xdr:row>2</xdr:row>
      <xdr:rowOff>165100</xdr:rowOff>
    </xdr:from>
    <xdr:to>
      <xdr:col>1</xdr:col>
      <xdr:colOff>952500</xdr:colOff>
      <xdr:row>2</xdr:row>
      <xdr:rowOff>593918</xdr:rowOff>
    </xdr:to>
    <xdr:pic>
      <xdr:nvPicPr>
        <xdr:cNvPr id="63" name="Picture 3">
          <a:extLst>
            <a:ext uri="{FF2B5EF4-FFF2-40B4-BE49-F238E27FC236}">
              <a16:creationId xmlns:a16="http://schemas.microsoft.com/office/drawing/2014/main" id="{527A9483-8468-47DA-B398-DD8F4B738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843025" y="1755775"/>
          <a:ext cx="778446" cy="428818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3</xdr:row>
      <xdr:rowOff>19048</xdr:rowOff>
    </xdr:from>
    <xdr:to>
      <xdr:col>1</xdr:col>
      <xdr:colOff>762000</xdr:colOff>
      <xdr:row>3</xdr:row>
      <xdr:rowOff>762504</xdr:rowOff>
    </xdr:to>
    <xdr:pic>
      <xdr:nvPicPr>
        <xdr:cNvPr id="1024" name="תמונה 9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56C796-19E5-42E5-BD73-9EADE2B7F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41033525" y="2409823"/>
          <a:ext cx="447675" cy="743456"/>
        </a:xfrm>
        <a:prstGeom prst="rect">
          <a:avLst/>
        </a:prstGeom>
      </xdr:spPr>
    </xdr:pic>
    <xdr:clientData/>
  </xdr:twoCellAnchor>
  <xdr:twoCellAnchor>
    <xdr:from>
      <xdr:col>1</xdr:col>
      <xdr:colOff>184111</xdr:colOff>
      <xdr:row>6</xdr:row>
      <xdr:rowOff>111581</xdr:rowOff>
    </xdr:from>
    <xdr:to>
      <xdr:col>1</xdr:col>
      <xdr:colOff>900989</xdr:colOff>
      <xdr:row>6</xdr:row>
      <xdr:rowOff>734503</xdr:rowOff>
    </xdr:to>
    <xdr:pic>
      <xdr:nvPicPr>
        <xdr:cNvPr id="1027" name="Picture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88E6FA-76A7-43FE-88F1-AFB17073D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894536" y="4902656"/>
          <a:ext cx="716878" cy="622922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11</xdr:row>
      <xdr:rowOff>71664</xdr:rowOff>
    </xdr:from>
    <xdr:to>
      <xdr:col>1</xdr:col>
      <xdr:colOff>847725</xdr:colOff>
      <xdr:row>11</xdr:row>
      <xdr:rowOff>752475</xdr:rowOff>
    </xdr:to>
    <xdr:pic>
      <xdr:nvPicPr>
        <xdr:cNvPr id="1029" name="Pictur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76519DB-F23C-44E8-A743-D7081B2C1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15" t="5146" r="24351" b="4799"/>
        <a:stretch/>
      </xdr:blipFill>
      <xdr:spPr>
        <a:xfrm>
          <a:off x="11240262000" y="8539389"/>
          <a:ext cx="590550" cy="680811"/>
        </a:xfrm>
        <a:prstGeom prst="rect">
          <a:avLst/>
        </a:prstGeom>
      </xdr:spPr>
    </xdr:pic>
    <xdr:clientData/>
  </xdr:twoCellAnchor>
  <xdr:twoCellAnchor>
    <xdr:from>
      <xdr:col>1</xdr:col>
      <xdr:colOff>281477</xdr:colOff>
      <xdr:row>17</xdr:row>
      <xdr:rowOff>66675</xdr:rowOff>
    </xdr:from>
    <xdr:to>
      <xdr:col>1</xdr:col>
      <xdr:colOff>813012</xdr:colOff>
      <xdr:row>17</xdr:row>
      <xdr:rowOff>781050</xdr:rowOff>
    </xdr:to>
    <xdr:pic>
      <xdr:nvPicPr>
        <xdr:cNvPr id="1030" name="Picture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2C440DA-4E3B-4EC0-97B1-7A1A9D479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296713" y="13335000"/>
          <a:ext cx="531535" cy="714375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14</xdr:row>
      <xdr:rowOff>19051</xdr:rowOff>
    </xdr:from>
    <xdr:to>
      <xdr:col>1</xdr:col>
      <xdr:colOff>876300</xdr:colOff>
      <xdr:row>14</xdr:row>
      <xdr:rowOff>745686</xdr:rowOff>
    </xdr:to>
    <xdr:pic>
      <xdr:nvPicPr>
        <xdr:cNvPr id="1032" name="Picture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EAF07E7-31A6-4249-B04E-8AEE0B998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2" t="5146" r="22203" b="4799"/>
        <a:stretch/>
      </xdr:blipFill>
      <xdr:spPr>
        <a:xfrm>
          <a:off x="11240233425" y="10887076"/>
          <a:ext cx="619125" cy="726635"/>
        </a:xfrm>
        <a:prstGeom prst="rect">
          <a:avLst/>
        </a:prstGeom>
      </xdr:spPr>
    </xdr:pic>
    <xdr:clientData/>
  </xdr:twoCellAnchor>
  <xdr:twoCellAnchor>
    <xdr:from>
      <xdr:col>1</xdr:col>
      <xdr:colOff>337449</xdr:colOff>
      <xdr:row>13</xdr:row>
      <xdr:rowOff>28574</xdr:rowOff>
    </xdr:from>
    <xdr:to>
      <xdr:col>1</xdr:col>
      <xdr:colOff>783749</xdr:colOff>
      <xdr:row>13</xdr:row>
      <xdr:rowOff>742042</xdr:rowOff>
    </xdr:to>
    <xdr:pic>
      <xdr:nvPicPr>
        <xdr:cNvPr id="1035" name="Picture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75E4D6C-5298-4F00-B115-3C24F6A9ED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16" t="-618" r="32622" b="1234"/>
        <a:stretch/>
      </xdr:blipFill>
      <xdr:spPr>
        <a:xfrm>
          <a:off x="11240325976" y="10096499"/>
          <a:ext cx="446300" cy="713468"/>
        </a:xfrm>
        <a:prstGeom prst="rect">
          <a:avLst/>
        </a:prstGeom>
      </xdr:spPr>
    </xdr:pic>
    <xdr:clientData/>
  </xdr:twoCellAnchor>
  <xdr:twoCellAnchor>
    <xdr:from>
      <xdr:col>1</xdr:col>
      <xdr:colOff>294584</xdr:colOff>
      <xdr:row>22</xdr:row>
      <xdr:rowOff>47626</xdr:rowOff>
    </xdr:from>
    <xdr:to>
      <xdr:col>1</xdr:col>
      <xdr:colOff>768103</xdr:colOff>
      <xdr:row>22</xdr:row>
      <xdr:rowOff>792149</xdr:rowOff>
    </xdr:to>
    <xdr:pic>
      <xdr:nvPicPr>
        <xdr:cNvPr id="1039" name="Picture 3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9AEE9D6-7CD8-4EC9-B7A9-E7D730523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66" r="18222"/>
        <a:stretch/>
      </xdr:blipFill>
      <xdr:spPr>
        <a:xfrm>
          <a:off x="11241027422" y="20840701"/>
          <a:ext cx="473519" cy="744523"/>
        </a:xfrm>
        <a:prstGeom prst="rect">
          <a:avLst/>
        </a:prstGeom>
      </xdr:spPr>
    </xdr:pic>
    <xdr:clientData/>
  </xdr:twoCellAnchor>
  <xdr:twoCellAnchor>
    <xdr:from>
      <xdr:col>1</xdr:col>
      <xdr:colOff>337659</xdr:colOff>
      <xdr:row>16</xdr:row>
      <xdr:rowOff>57150</xdr:rowOff>
    </xdr:from>
    <xdr:to>
      <xdr:col>1</xdr:col>
      <xdr:colOff>783539</xdr:colOff>
      <xdr:row>16</xdr:row>
      <xdr:rowOff>742950</xdr:rowOff>
    </xdr:to>
    <xdr:pic>
      <xdr:nvPicPr>
        <xdr:cNvPr id="1041" name="Picture 4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1EB273B-ABC7-4171-9228-8649FAC60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326186" y="12525375"/>
          <a:ext cx="445880" cy="68580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15</xdr:row>
      <xdr:rowOff>47626</xdr:rowOff>
    </xdr:from>
    <xdr:to>
      <xdr:col>1</xdr:col>
      <xdr:colOff>847725</xdr:colOff>
      <xdr:row>15</xdr:row>
      <xdr:rowOff>733426</xdr:rowOff>
    </xdr:to>
    <xdr:pic>
      <xdr:nvPicPr>
        <xdr:cNvPr id="1043" name="Picture 1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C7AB70D-4553-4AE1-8C49-5C2EE7778C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97" t="5146" r="24302" b="4799"/>
        <a:stretch/>
      </xdr:blipFill>
      <xdr:spPr>
        <a:xfrm>
          <a:off x="11240262000" y="11715751"/>
          <a:ext cx="590550" cy="68580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25</xdr:row>
      <xdr:rowOff>52124</xdr:rowOff>
    </xdr:from>
    <xdr:to>
      <xdr:col>1</xdr:col>
      <xdr:colOff>733426</xdr:colOff>
      <xdr:row>25</xdr:row>
      <xdr:rowOff>742950</xdr:rowOff>
    </xdr:to>
    <xdr:pic>
      <xdr:nvPicPr>
        <xdr:cNvPr id="1046" name="תמונה 24" descr="8C Series 4K 42X DarkFighter IR Network Speed Dom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DB065F-3E2A-4F9F-B74D-237D8208A4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75" r="32500"/>
        <a:stretch/>
      </xdr:blipFill>
      <xdr:spPr bwMode="auto">
        <a:xfrm>
          <a:off x="11241062099" y="22283474"/>
          <a:ext cx="419101" cy="690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257175</xdr:colOff>
      <xdr:row>4</xdr:row>
      <xdr:rowOff>152401</xdr:rowOff>
    </xdr:from>
    <xdr:to>
      <xdr:col>1</xdr:col>
      <xdr:colOff>789583</xdr:colOff>
      <xdr:row>4</xdr:row>
      <xdr:rowOff>705551</xdr:rowOff>
    </xdr:to>
    <xdr:pic>
      <xdr:nvPicPr>
        <xdr:cNvPr id="1047" name="תמונה 25" descr="4-inch 4 MP 25X Powered by DarkFighter IR Network Speed Dom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8D673D3-7259-4CF4-B47F-58C177935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50" t="8999" r="11750" b="8740"/>
        <a:stretch/>
      </xdr:blipFill>
      <xdr:spPr bwMode="auto">
        <a:xfrm>
          <a:off x="11241005942" y="3343276"/>
          <a:ext cx="532408" cy="55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5</xdr:row>
      <xdr:rowOff>52974</xdr:rowOff>
    </xdr:from>
    <xdr:to>
      <xdr:col>1</xdr:col>
      <xdr:colOff>778986</xdr:colOff>
      <xdr:row>5</xdr:row>
      <xdr:rowOff>757445</xdr:rowOff>
    </xdr:to>
    <xdr:pic>
      <xdr:nvPicPr>
        <xdr:cNvPr id="1048" name="תמונה 26" descr="TandemVu 4-inch 4 MP 25X Colorful &amp; IR Network Speed Dome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A3AC883-7B1D-4FE8-B691-C8C2E9419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93" r="21719"/>
        <a:stretch/>
      </xdr:blipFill>
      <xdr:spPr bwMode="auto">
        <a:xfrm>
          <a:off x="11241016539" y="4043949"/>
          <a:ext cx="474186" cy="70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</xdr:row>
      <xdr:rowOff>66675</xdr:rowOff>
    </xdr:from>
    <xdr:to>
      <xdr:col>1</xdr:col>
      <xdr:colOff>1060430</xdr:colOff>
      <xdr:row>10</xdr:row>
      <xdr:rowOff>733425</xdr:rowOff>
    </xdr:to>
    <xdr:pic>
      <xdr:nvPicPr>
        <xdr:cNvPr id="2" name="תמונה 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A6EE67D1-392B-5A5A-D993-782586924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3822" b="92994" l="0" r="97863">
                      <a14:foregroundMark x1="47009" y1="8280" x2="55128" y2="8917"/>
                      <a14:foregroundMark x1="57265" y1="19108" x2="50855" y2="31210"/>
                      <a14:foregroundMark x1="52991" y1="31210" x2="52991" y2="31210"/>
                      <a14:foregroundMark x1="58974" y1="17834" x2="58974" y2="17834"/>
                      <a14:foregroundMark x1="60684" y1="12739" x2="61538" y2="9554"/>
                      <a14:foregroundMark x1="63248" y1="5732" x2="62821" y2="8917"/>
                      <a14:foregroundMark x1="64530" y1="3822" x2="63248" y2="3822"/>
                      <a14:foregroundMark x1="11538" y1="52866" x2="5556" y2="64331"/>
                      <a14:foregroundMark x1="0" y1="66242" x2="0" y2="66242"/>
                      <a14:foregroundMark x1="65812" y1="68153" x2="74359" y2="54140"/>
                      <a14:foregroundMark x1="71368" y1="71975" x2="71368" y2="84076"/>
                      <a14:foregroundMark x1="69658" y1="92994" x2="74359" y2="92357"/>
                      <a14:foregroundMark x1="73077" y1="40127" x2="73504" y2="49682"/>
                      <a14:foregroundMark x1="72650" y1="36943" x2="83761" y2="40764"/>
                      <a14:foregroundMark x1="83761" y1="43312" x2="91026" y2="43949"/>
                      <a14:foregroundMark x1="91026" y1="56051" x2="91026" y2="63694"/>
                      <a14:foregroundMark x1="63248" y1="47771" x2="63248" y2="47771"/>
                      <a14:foregroundMark x1="96581" y1="40764" x2="96581" y2="40764"/>
                      <a14:foregroundMark x1="97863" y1="49045" x2="97863" y2="49045"/>
                      <a14:foregroundMark x1="97009" y1="59873" x2="97009" y2="59873"/>
                      <a14:foregroundMark x1="97436" y1="58599" x2="97436" y2="58599"/>
                      <a14:backgroundMark x1="62393" y1="55414" x2="62393" y2="5541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40735095" y="7258050"/>
          <a:ext cx="993755" cy="6667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7</xdr:row>
      <xdr:rowOff>57150</xdr:rowOff>
    </xdr:from>
    <xdr:to>
      <xdr:col>1</xdr:col>
      <xdr:colOff>733483</xdr:colOff>
      <xdr:row>7</xdr:row>
      <xdr:rowOff>733519</xdr:rowOff>
    </xdr:to>
    <xdr:pic>
      <xdr:nvPicPr>
        <xdr:cNvPr id="3" name="תמונה 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5933138-CA64-5C2C-072C-D87C1273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241062042" y="5324475"/>
          <a:ext cx="419158" cy="676369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8</xdr:row>
      <xdr:rowOff>114300</xdr:rowOff>
    </xdr:from>
    <xdr:to>
      <xdr:col>1</xdr:col>
      <xdr:colOff>714428</xdr:colOff>
      <xdr:row>8</xdr:row>
      <xdr:rowOff>733511</xdr:rowOff>
    </xdr:to>
    <xdr:pic>
      <xdr:nvPicPr>
        <xdr:cNvPr id="10" name="תמונה 9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6AAA9E7-94F9-2633-D4D2-DFA989F94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241081097" y="6181725"/>
          <a:ext cx="381053" cy="619211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18</xdr:row>
      <xdr:rowOff>57149</xdr:rowOff>
    </xdr:from>
    <xdr:to>
      <xdr:col>1</xdr:col>
      <xdr:colOff>790575</xdr:colOff>
      <xdr:row>18</xdr:row>
      <xdr:rowOff>751544</xdr:rowOff>
    </xdr:to>
    <xdr:pic>
      <xdr:nvPicPr>
        <xdr:cNvPr id="11" name="תמונה 10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4EA68D7-5B29-4458-82D9-90F70C4E3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240319150" y="14125574"/>
          <a:ext cx="466725" cy="69439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24</xdr:row>
      <xdr:rowOff>47625</xdr:rowOff>
    </xdr:from>
    <xdr:to>
      <xdr:col>1</xdr:col>
      <xdr:colOff>771525</xdr:colOff>
      <xdr:row>24</xdr:row>
      <xdr:rowOff>756191</xdr:rowOff>
    </xdr:to>
    <xdr:pic>
      <xdr:nvPicPr>
        <xdr:cNvPr id="12" name="תמונה 11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F2E4734-E041-3524-3842-D52226FCD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241024000" y="22117050"/>
          <a:ext cx="476250" cy="708566"/>
        </a:xfrm>
        <a:prstGeom prst="rect">
          <a:avLst/>
        </a:prstGeom>
      </xdr:spPr>
    </xdr:pic>
    <xdr:clientData/>
  </xdr:twoCellAnchor>
  <xdr:twoCellAnchor>
    <xdr:from>
      <xdr:col>1</xdr:col>
      <xdr:colOff>323849</xdr:colOff>
      <xdr:row>23</xdr:row>
      <xdr:rowOff>104776</xdr:rowOff>
    </xdr:from>
    <xdr:to>
      <xdr:col>1</xdr:col>
      <xdr:colOff>761999</xdr:colOff>
      <xdr:row>23</xdr:row>
      <xdr:rowOff>792070</xdr:rowOff>
    </xdr:to>
    <xdr:pic>
      <xdr:nvPicPr>
        <xdr:cNvPr id="6" name="תמונה 5" descr="8-inch 42x Polymer Anti-corrosion Network Speed Dome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4462CEFB-D59D-9FB1-8901-5EFC506C81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0" r="18501"/>
        <a:stretch/>
      </xdr:blipFill>
      <xdr:spPr bwMode="auto">
        <a:xfrm>
          <a:off x="11240347726" y="18173701"/>
          <a:ext cx="438150" cy="687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9</xdr:row>
      <xdr:rowOff>28575</xdr:rowOff>
    </xdr:from>
    <xdr:to>
      <xdr:col>1</xdr:col>
      <xdr:colOff>838200</xdr:colOff>
      <xdr:row>9</xdr:row>
      <xdr:rowOff>777378</xdr:rowOff>
    </xdr:to>
    <xdr:pic>
      <xdr:nvPicPr>
        <xdr:cNvPr id="14" name="תמונה 13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E4DBF4D0-9BF5-C280-E1A3-4123F45AB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240957325" y="6896100"/>
          <a:ext cx="552450" cy="748803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12</xdr:row>
      <xdr:rowOff>19050</xdr:rowOff>
    </xdr:from>
    <xdr:to>
      <xdr:col>1</xdr:col>
      <xdr:colOff>781050</xdr:colOff>
      <xdr:row>12</xdr:row>
      <xdr:rowOff>782783</xdr:rowOff>
    </xdr:to>
    <xdr:pic>
      <xdr:nvPicPr>
        <xdr:cNvPr id="16" name="תמונה 15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AF512313-9D34-BCC5-FC05-CA6AE2E4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240328675" y="9286875"/>
          <a:ext cx="428625" cy="763733"/>
        </a:xfrm>
        <a:prstGeom prst="rect">
          <a:avLst/>
        </a:prstGeom>
      </xdr:spPr>
    </xdr:pic>
    <xdr:clientData/>
  </xdr:twoCellAnchor>
  <xdr:twoCellAnchor>
    <xdr:from>
      <xdr:col>1</xdr:col>
      <xdr:colOff>327681</xdr:colOff>
      <xdr:row>19</xdr:row>
      <xdr:rowOff>57150</xdr:rowOff>
    </xdr:from>
    <xdr:to>
      <xdr:col>1</xdr:col>
      <xdr:colOff>762000</xdr:colOff>
      <xdr:row>19</xdr:row>
      <xdr:rowOff>733425</xdr:rowOff>
    </xdr:to>
    <xdr:pic>
      <xdr:nvPicPr>
        <xdr:cNvPr id="5" name="תמונה 4" descr="8C Series 4MP 42X DarkFighter IR Network Speed Dom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A17F46FA-62E4-47BF-820F-846708A3CB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ackgroundRemoval t="4889" b="99556" l="10000" r="90000">
                      <a14:foregroundMark x1="41000" y1="6222" x2="51875" y2="5111"/>
                      <a14:foregroundMark x1="51875" y1="5111" x2="46625" y2="10889"/>
                      <a14:foregroundMark x1="41625" y1="92444" x2="50000" y2="93778"/>
                      <a14:foregroundMark x1="50000" y1="93778" x2="56750" y2="93111"/>
                      <a14:foregroundMark x1="56750" y1="93111" x2="60250" y2="90222"/>
                      <a14:foregroundMark x1="49625" y1="99556" x2="51000" y2="99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1375" r="32500"/>
        <a:stretch/>
      </xdr:blipFill>
      <xdr:spPr bwMode="auto">
        <a:xfrm>
          <a:off x="11240347725" y="14925675"/>
          <a:ext cx="43431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27</xdr:row>
      <xdr:rowOff>57150</xdr:rowOff>
    </xdr:from>
    <xdr:to>
      <xdr:col>1</xdr:col>
      <xdr:colOff>742950</xdr:colOff>
      <xdr:row>27</xdr:row>
      <xdr:rowOff>684847</xdr:rowOff>
    </xdr:to>
    <xdr:pic>
      <xdr:nvPicPr>
        <xdr:cNvPr id="13" name="תמונה 2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B18E3B14-820F-47D7-BC54-E577EAA3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40366775" y="21488400"/>
          <a:ext cx="447675" cy="627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432854</xdr:colOff>
      <xdr:row>27</xdr:row>
      <xdr:rowOff>438950</xdr:rowOff>
    </xdr:to>
    <xdr:pic>
      <xdr:nvPicPr>
        <xdr:cNvPr id="15" name="תמונה 14">
          <a:extLst>
            <a:ext uri="{FF2B5EF4-FFF2-40B4-BE49-F238E27FC236}">
              <a16:creationId xmlns:a16="http://schemas.microsoft.com/office/drawing/2014/main" id="{17609F02-E452-4729-92AB-6FFFF27CB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243448646" y="2783205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21</xdr:row>
      <xdr:rowOff>57150</xdr:rowOff>
    </xdr:from>
    <xdr:to>
      <xdr:col>1</xdr:col>
      <xdr:colOff>778857</xdr:colOff>
      <xdr:row>21</xdr:row>
      <xdr:rowOff>781050</xdr:rowOff>
    </xdr:to>
    <xdr:pic>
      <xdr:nvPicPr>
        <xdr:cNvPr id="18" name="Picture 35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9CDBEF55-9B17-4E58-903A-89980FA977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18" r="16818"/>
        <a:stretch/>
      </xdr:blipFill>
      <xdr:spPr>
        <a:xfrm>
          <a:off x="11241016668" y="20526375"/>
          <a:ext cx="474057" cy="72390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26</xdr:row>
      <xdr:rowOff>95250</xdr:rowOff>
    </xdr:from>
    <xdr:to>
      <xdr:col>1</xdr:col>
      <xdr:colOff>762000</xdr:colOff>
      <xdr:row>26</xdr:row>
      <xdr:rowOff>722947</xdr:rowOff>
    </xdr:to>
    <xdr:pic>
      <xdr:nvPicPr>
        <xdr:cNvPr id="4" name="תמונה 28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A89CA4CB-A071-40CE-87EB-FCDA3DEDA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40347725" y="20726400"/>
          <a:ext cx="447675" cy="627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432854</xdr:colOff>
      <xdr:row>26</xdr:row>
      <xdr:rowOff>438950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893A8815-369B-450E-9B94-6000FBF3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243448646" y="2303145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20</xdr:row>
      <xdr:rowOff>57150</xdr:rowOff>
    </xdr:from>
    <xdr:to>
      <xdr:col>1</xdr:col>
      <xdr:colOff>778857</xdr:colOff>
      <xdr:row>20</xdr:row>
      <xdr:rowOff>781050</xdr:rowOff>
    </xdr:to>
    <xdr:pic>
      <xdr:nvPicPr>
        <xdr:cNvPr id="9" name="Picture 35">
          <a:extLst>
            <a:ext uri="{FF2B5EF4-FFF2-40B4-BE49-F238E27FC236}">
              <a16:creationId xmlns:a16="http://schemas.microsoft.com/office/drawing/2014/main" id="{39EEA5AC-9AF7-44A4-A912-8907819E0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18" r="16818"/>
        <a:stretch/>
      </xdr:blipFill>
      <xdr:spPr>
        <a:xfrm>
          <a:off x="11236539918" y="15725775"/>
          <a:ext cx="474057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0</xdr:row>
          <xdr:rowOff>219075</xdr:rowOff>
        </xdr:from>
        <xdr:to>
          <xdr:col>0</xdr:col>
          <xdr:colOff>1447800</xdr:colOff>
          <xdr:row>0</xdr:row>
          <xdr:rowOff>638175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16378</xdr:col>
      <xdr:colOff>97892</xdr:colOff>
      <xdr:row>32</xdr:row>
      <xdr:rowOff>0</xdr:rowOff>
    </xdr:from>
    <xdr:to>
      <xdr:col>16379</xdr:col>
      <xdr:colOff>304800</xdr:colOff>
      <xdr:row>32</xdr:row>
      <xdr:rowOff>0</xdr:rowOff>
    </xdr:to>
    <xdr:pic>
      <xdr:nvPicPr>
        <xdr:cNvPr id="6179" name="תמונה 57" descr="A black electronic device with a scree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0E6D4-B2A5-4129-BA2C-9CA8BB60C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4688800"/>
          <a:ext cx="892708" cy="0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33</xdr:row>
      <xdr:rowOff>0</xdr:rowOff>
    </xdr:from>
    <xdr:to>
      <xdr:col>1</xdr:col>
      <xdr:colOff>981074</xdr:colOff>
      <xdr:row>33</xdr:row>
      <xdr:rowOff>0</xdr:rowOff>
    </xdr:to>
    <xdr:pic>
      <xdr:nvPicPr>
        <xdr:cNvPr id="6180" name="Picture 6179" descr="A black computer server with buttons&#10;&#10;Description automatically generated with medium confidenc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1A1FDD-1725-4ED7-949F-8BA071190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595376" y="25460325"/>
          <a:ext cx="933450" cy="0"/>
        </a:xfrm>
        <a:prstGeom prst="rect">
          <a:avLst/>
        </a:prstGeom>
      </xdr:spPr>
    </xdr:pic>
    <xdr:clientData/>
  </xdr:twoCellAnchor>
  <xdr:twoCellAnchor>
    <xdr:from>
      <xdr:col>1</xdr:col>
      <xdr:colOff>54348</xdr:colOff>
      <xdr:row>14</xdr:row>
      <xdr:rowOff>148801</xdr:rowOff>
    </xdr:from>
    <xdr:to>
      <xdr:col>1</xdr:col>
      <xdr:colOff>1277784</xdr:colOff>
      <xdr:row>14</xdr:row>
      <xdr:rowOff>600074</xdr:rowOff>
    </xdr:to>
    <xdr:pic>
      <xdr:nvPicPr>
        <xdr:cNvPr id="6181" name="תמונה 1" descr="A black rectangular object with a white background&#10;&#10;Description automatically generated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BB23B8-6AC8-4F08-98A1-CE36CFDC9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717641" y="10940626"/>
          <a:ext cx="1223436" cy="451273"/>
        </a:xfrm>
        <a:prstGeom prst="rect">
          <a:avLst/>
        </a:prstGeom>
      </xdr:spPr>
    </xdr:pic>
    <xdr:clientData/>
  </xdr:twoCellAnchor>
  <xdr:twoCellAnchor>
    <xdr:from>
      <xdr:col>1</xdr:col>
      <xdr:colOff>39460</xdr:colOff>
      <xdr:row>31</xdr:row>
      <xdr:rowOff>154187</xdr:rowOff>
    </xdr:from>
    <xdr:to>
      <xdr:col>1</xdr:col>
      <xdr:colOff>1184271</xdr:colOff>
      <xdr:row>31</xdr:row>
      <xdr:rowOff>399143</xdr:rowOff>
    </xdr:to>
    <xdr:pic>
      <xdr:nvPicPr>
        <xdr:cNvPr id="6182" name="Picture 43" descr="A black rectangular device with a screen&#10;&#10;Description automatically generated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6049429-9067-4F53-9A76-170352CD1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0" t="11061" r="4001" b="6412"/>
        <a:stretch/>
      </xdr:blipFill>
      <xdr:spPr>
        <a:xfrm>
          <a:off x="11240392179" y="24071462"/>
          <a:ext cx="1144811" cy="244956"/>
        </a:xfrm>
        <a:prstGeom prst="rect">
          <a:avLst/>
        </a:prstGeom>
      </xdr:spPr>
    </xdr:pic>
    <xdr:clientData/>
  </xdr:twoCellAnchor>
  <xdr:twoCellAnchor>
    <xdr:from>
      <xdr:col>1</xdr:col>
      <xdr:colOff>7711</xdr:colOff>
      <xdr:row>32</xdr:row>
      <xdr:rowOff>155011</xdr:rowOff>
    </xdr:from>
    <xdr:to>
      <xdr:col>1</xdr:col>
      <xdr:colOff>1195838</xdr:colOff>
      <xdr:row>32</xdr:row>
      <xdr:rowOff>410934</xdr:rowOff>
    </xdr:to>
    <xdr:pic>
      <xdr:nvPicPr>
        <xdr:cNvPr id="6183" name="Picture 44" descr="A black rectangular device with a screen&#10;&#10;Description automatically generated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C04B0CA-5C0E-400B-85E7-157D4B55B2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0" t="11061" r="4001" b="6412"/>
        <a:stretch/>
      </xdr:blipFill>
      <xdr:spPr>
        <a:xfrm>
          <a:off x="11240380612" y="24843811"/>
          <a:ext cx="1188127" cy="255923"/>
        </a:xfrm>
        <a:prstGeom prst="rect">
          <a:avLst/>
        </a:prstGeom>
      </xdr:spPr>
    </xdr:pic>
    <xdr:clientData/>
  </xdr:twoCellAnchor>
  <xdr:twoCellAnchor>
    <xdr:from>
      <xdr:col>1</xdr:col>
      <xdr:colOff>92447</xdr:colOff>
      <xdr:row>26</xdr:row>
      <xdr:rowOff>154216</xdr:rowOff>
    </xdr:from>
    <xdr:to>
      <xdr:col>1</xdr:col>
      <xdr:colOff>1233781</xdr:colOff>
      <xdr:row>26</xdr:row>
      <xdr:rowOff>593272</xdr:rowOff>
    </xdr:to>
    <xdr:pic>
      <xdr:nvPicPr>
        <xdr:cNvPr id="6185" name="Picture 6184" descr="A black electronic device with a red button&#10;&#10;Description automatically generated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42769FE-3185-4079-A7B6-CDFAA1399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614" b="32092"/>
        <a:stretch/>
      </xdr:blipFill>
      <xdr:spPr>
        <a:xfrm>
          <a:off x="11239761644" y="20204341"/>
          <a:ext cx="1141334" cy="439056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24</xdr:row>
      <xdr:rowOff>185802</xdr:rowOff>
    </xdr:from>
    <xdr:to>
      <xdr:col>1</xdr:col>
      <xdr:colOff>1215518</xdr:colOff>
      <xdr:row>24</xdr:row>
      <xdr:rowOff>457200</xdr:rowOff>
    </xdr:to>
    <xdr:pic>
      <xdr:nvPicPr>
        <xdr:cNvPr id="6186" name="Picture 6185" descr="A close up of a device&#10;&#10;Description automatically generated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FF1B835-6F30-4321-86BE-55CBB3C1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465707" y="19073877"/>
          <a:ext cx="1158368" cy="271398"/>
        </a:xfrm>
        <a:prstGeom prst="rect">
          <a:avLst/>
        </a:prstGeom>
      </xdr:spPr>
    </xdr:pic>
    <xdr:clientData/>
  </xdr:twoCellAnchor>
  <xdr:twoCellAnchor>
    <xdr:from>
      <xdr:col>1</xdr:col>
      <xdr:colOff>98879</xdr:colOff>
      <xdr:row>27</xdr:row>
      <xdr:rowOff>212554</xdr:rowOff>
    </xdr:from>
    <xdr:to>
      <xdr:col>1</xdr:col>
      <xdr:colOff>1215355</xdr:colOff>
      <xdr:row>27</xdr:row>
      <xdr:rowOff>524781</xdr:rowOff>
    </xdr:to>
    <xdr:pic>
      <xdr:nvPicPr>
        <xdr:cNvPr id="6187" name="Picture 12" descr="A black computer tower with many buttons&#10;&#10;Description automatically generated with medium confidence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8A2838-24F0-4959-A290-5531D1000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780070" y="21034204"/>
          <a:ext cx="1116476" cy="312227"/>
        </a:xfrm>
        <a:prstGeom prst="rect">
          <a:avLst/>
        </a:prstGeom>
      </xdr:spPr>
    </xdr:pic>
    <xdr:clientData/>
  </xdr:twoCellAnchor>
  <xdr:twoCellAnchor>
    <xdr:from>
      <xdr:col>1</xdr:col>
      <xdr:colOff>22363</xdr:colOff>
      <xdr:row>9</xdr:row>
      <xdr:rowOff>138257</xdr:rowOff>
    </xdr:from>
    <xdr:to>
      <xdr:col>1</xdr:col>
      <xdr:colOff>1257300</xdr:colOff>
      <xdr:row>9</xdr:row>
      <xdr:rowOff>494226</xdr:rowOff>
    </xdr:to>
    <xdr:pic>
      <xdr:nvPicPr>
        <xdr:cNvPr id="6191" name="Picture 41" descr="A black and white device&#10;&#10;Description automatically generated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CAAFB5-A460-4FBA-AF91-03436E80EB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4" b="32551"/>
        <a:stretch/>
      </xdr:blipFill>
      <xdr:spPr>
        <a:xfrm>
          <a:off x="11239738125" y="7072457"/>
          <a:ext cx="1234937" cy="355969"/>
        </a:xfrm>
        <a:prstGeom prst="rect">
          <a:avLst/>
        </a:prstGeom>
      </xdr:spPr>
    </xdr:pic>
    <xdr:clientData/>
  </xdr:twoCellAnchor>
  <xdr:twoCellAnchor>
    <xdr:from>
      <xdr:col>1</xdr:col>
      <xdr:colOff>71783</xdr:colOff>
      <xdr:row>15</xdr:row>
      <xdr:rowOff>206836</xdr:rowOff>
    </xdr:from>
    <xdr:to>
      <xdr:col>1</xdr:col>
      <xdr:colOff>1257300</xdr:colOff>
      <xdr:row>15</xdr:row>
      <xdr:rowOff>594142</xdr:rowOff>
    </xdr:to>
    <xdr:pic>
      <xdr:nvPicPr>
        <xdr:cNvPr id="6193" name="Picture 49" descr="A black rectangular object with a circle on the top&#10;&#10;Description automatically generated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D378567-7444-4DE0-A95F-9DCDCE488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738125" y="11770186"/>
          <a:ext cx="1185517" cy="387306"/>
        </a:xfrm>
        <a:prstGeom prst="rect">
          <a:avLst/>
        </a:prstGeom>
      </xdr:spPr>
    </xdr:pic>
    <xdr:clientData/>
  </xdr:twoCellAnchor>
  <xdr:twoCellAnchor>
    <xdr:from>
      <xdr:col>0</xdr:col>
      <xdr:colOff>1712694</xdr:colOff>
      <xdr:row>25</xdr:row>
      <xdr:rowOff>142875</xdr:rowOff>
    </xdr:from>
    <xdr:to>
      <xdr:col>2</xdr:col>
      <xdr:colOff>30338</xdr:colOff>
      <xdr:row>25</xdr:row>
      <xdr:rowOff>416020</xdr:rowOff>
    </xdr:to>
    <xdr:pic>
      <xdr:nvPicPr>
        <xdr:cNvPr id="6198" name="Picture 45" descr="A black and white object with a circle on it&#10;&#10;Description automatically generated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04A248A-BAE7-4BB2-905A-EA389D403C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31" b="14328"/>
        <a:stretch/>
      </xdr:blipFill>
      <xdr:spPr>
        <a:xfrm>
          <a:off x="11240260237" y="19431000"/>
          <a:ext cx="1365644" cy="273145"/>
        </a:xfrm>
        <a:prstGeom prst="rect">
          <a:avLst/>
        </a:prstGeom>
      </xdr:spPr>
    </xdr:pic>
    <xdr:clientData/>
  </xdr:twoCellAnchor>
  <xdr:twoCellAnchor>
    <xdr:from>
      <xdr:col>1</xdr:col>
      <xdr:colOff>84069</xdr:colOff>
      <xdr:row>28</xdr:row>
      <xdr:rowOff>193813</xdr:rowOff>
    </xdr:from>
    <xdr:to>
      <xdr:col>1</xdr:col>
      <xdr:colOff>1206196</xdr:colOff>
      <xdr:row>28</xdr:row>
      <xdr:rowOff>612913</xdr:rowOff>
    </xdr:to>
    <xdr:pic>
      <xdr:nvPicPr>
        <xdr:cNvPr id="6199" name="Picture 47" descr="A black electronic device with a red button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73173F0-EEC7-4A73-A52D-38ABB7236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614" b="32092"/>
        <a:stretch/>
      </xdr:blipFill>
      <xdr:spPr>
        <a:xfrm>
          <a:off x="11239789229" y="21786988"/>
          <a:ext cx="1122127" cy="419100"/>
        </a:xfrm>
        <a:prstGeom prst="rect">
          <a:avLst/>
        </a:prstGeom>
      </xdr:spPr>
    </xdr:pic>
    <xdr:clientData/>
  </xdr:twoCellAnchor>
  <xdr:twoCellAnchor>
    <xdr:from>
      <xdr:col>1</xdr:col>
      <xdr:colOff>20764</xdr:colOff>
      <xdr:row>17</xdr:row>
      <xdr:rowOff>228600</xdr:rowOff>
    </xdr:from>
    <xdr:to>
      <xdr:col>1</xdr:col>
      <xdr:colOff>1268240</xdr:colOff>
      <xdr:row>17</xdr:row>
      <xdr:rowOff>481608</xdr:rowOff>
    </xdr:to>
    <xdr:pic>
      <xdr:nvPicPr>
        <xdr:cNvPr id="6203" name="Picture 8" descr="A black dvd player with a white background&#10;&#10;Description automatically generated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C849BCA-EE12-4A99-997B-D8A4E851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1" t="40891" r="7698" b="40513"/>
        <a:stretch/>
      </xdr:blipFill>
      <xdr:spPr>
        <a:xfrm>
          <a:off x="11239727185" y="13335000"/>
          <a:ext cx="1247476" cy="253008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10</xdr:row>
      <xdr:rowOff>135764</xdr:rowOff>
    </xdr:from>
    <xdr:to>
      <xdr:col>1</xdr:col>
      <xdr:colOff>1257300</xdr:colOff>
      <xdr:row>10</xdr:row>
      <xdr:rowOff>566545</xdr:rowOff>
    </xdr:to>
    <xdr:pic>
      <xdr:nvPicPr>
        <xdr:cNvPr id="6207" name="תמונה 1" descr="A black rectangular object with a white background&#10;&#10;Description automatically generated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5811EE-B8DF-41A8-AA60-9728BC01E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738125" y="7841489"/>
          <a:ext cx="1209675" cy="430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429056</xdr:colOff>
      <xdr:row>10</xdr:row>
      <xdr:rowOff>12700</xdr:rowOff>
    </xdr:to>
    <xdr:pic>
      <xdr:nvPicPr>
        <xdr:cNvPr id="6208" name="Picture 11" descr="A red and white text&#10;&#10;Description automatically generated">
          <a:extLst>
            <a:ext uri="{FF2B5EF4-FFF2-40B4-BE49-F238E27FC236}">
              <a16:creationId xmlns:a16="http://schemas.microsoft.com/office/drawing/2014/main" id="{6701B2F1-D8A4-46EF-A131-F83C2C9F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42909519" y="5400675"/>
          <a:ext cx="429056" cy="12700"/>
        </a:xfrm>
        <a:prstGeom prst="rect">
          <a:avLst/>
        </a:prstGeom>
      </xdr:spPr>
    </xdr:pic>
    <xdr:clientData/>
  </xdr:twoCellAnchor>
  <xdr:twoCellAnchor>
    <xdr:from>
      <xdr:col>1</xdr:col>
      <xdr:colOff>138458</xdr:colOff>
      <xdr:row>12</xdr:row>
      <xdr:rowOff>178261</xdr:rowOff>
    </xdr:from>
    <xdr:to>
      <xdr:col>1</xdr:col>
      <xdr:colOff>1187532</xdr:colOff>
      <xdr:row>12</xdr:row>
      <xdr:rowOff>520992</xdr:rowOff>
    </xdr:to>
    <xdr:pic>
      <xdr:nvPicPr>
        <xdr:cNvPr id="6209" name="Picture 46" descr="A black rectangular object with a circle on the top&#10;&#10;Description automatically generated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C55CAAB-EFB9-41FC-A8BE-D4630D08A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807893" y="9427036"/>
          <a:ext cx="1049074" cy="342731"/>
        </a:xfrm>
        <a:prstGeom prst="rect">
          <a:avLst/>
        </a:prstGeom>
      </xdr:spPr>
    </xdr:pic>
    <xdr:clientData/>
  </xdr:twoCellAnchor>
  <xdr:twoCellAnchor>
    <xdr:from>
      <xdr:col>1</xdr:col>
      <xdr:colOff>5798</xdr:colOff>
      <xdr:row>13</xdr:row>
      <xdr:rowOff>140743</xdr:rowOff>
    </xdr:from>
    <xdr:to>
      <xdr:col>1</xdr:col>
      <xdr:colOff>1276350</xdr:colOff>
      <xdr:row>13</xdr:row>
      <xdr:rowOff>475657</xdr:rowOff>
    </xdr:to>
    <xdr:pic>
      <xdr:nvPicPr>
        <xdr:cNvPr id="6210" name="Picture 33" descr="A black and white device&#10;&#10;Description automatically generated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3F579003-03FE-4583-BA7F-A162B6D32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4" b="32551"/>
        <a:stretch/>
      </xdr:blipFill>
      <xdr:spPr>
        <a:xfrm>
          <a:off x="11239719075" y="10161043"/>
          <a:ext cx="1270552" cy="334914"/>
        </a:xfrm>
        <a:prstGeom prst="rect">
          <a:avLst/>
        </a:prstGeom>
      </xdr:spPr>
    </xdr:pic>
    <xdr:clientData/>
  </xdr:twoCellAnchor>
  <xdr:twoCellAnchor>
    <xdr:from>
      <xdr:col>1</xdr:col>
      <xdr:colOff>3037</xdr:colOff>
      <xdr:row>18</xdr:row>
      <xdr:rowOff>193244</xdr:rowOff>
    </xdr:from>
    <xdr:to>
      <xdr:col>1</xdr:col>
      <xdr:colOff>1229422</xdr:colOff>
      <xdr:row>18</xdr:row>
      <xdr:rowOff>474181</xdr:rowOff>
    </xdr:to>
    <xdr:pic>
      <xdr:nvPicPr>
        <xdr:cNvPr id="6211" name="Picture 51" descr="A black electronic device with three buttons&#10;&#10;Description automatically generated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74DF257-AA71-45F3-A73E-F5B2DC1B33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2" t="24128" r="2134" b="24936"/>
        <a:stretch/>
      </xdr:blipFill>
      <xdr:spPr>
        <a:xfrm>
          <a:off x="11239766003" y="14071169"/>
          <a:ext cx="1226385" cy="280937"/>
        </a:xfrm>
        <a:prstGeom prst="rect">
          <a:avLst/>
        </a:prstGeom>
      </xdr:spPr>
    </xdr:pic>
    <xdr:clientData/>
  </xdr:twoCellAnchor>
  <xdr:twoCellAnchor>
    <xdr:from>
      <xdr:col>1</xdr:col>
      <xdr:colOff>47210</xdr:colOff>
      <xdr:row>21</xdr:row>
      <xdr:rowOff>270476</xdr:rowOff>
    </xdr:from>
    <xdr:to>
      <xdr:col>1</xdr:col>
      <xdr:colOff>1265709</xdr:colOff>
      <xdr:row>21</xdr:row>
      <xdr:rowOff>482386</xdr:rowOff>
    </xdr:to>
    <xdr:pic>
      <xdr:nvPicPr>
        <xdr:cNvPr id="6214" name="Picture 28" descr="A black and silver rectangular object with two plugs&#10;&#10;Description automatically generated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FB810498-4955-4D8F-9F44-06690702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729716" y="16462976"/>
          <a:ext cx="1218499" cy="21191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30</xdr:row>
      <xdr:rowOff>193813</xdr:rowOff>
    </xdr:from>
    <xdr:to>
      <xdr:col>1</xdr:col>
      <xdr:colOff>1215721</xdr:colOff>
      <xdr:row>30</xdr:row>
      <xdr:rowOff>590950</xdr:rowOff>
    </xdr:to>
    <xdr:pic>
      <xdr:nvPicPr>
        <xdr:cNvPr id="6217" name="Picture 47" descr="A black electronic device with a red button&#10;&#10;Description automatically generated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5A3650D-9AAF-4986-B861-3388941988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614" b="32092"/>
        <a:stretch/>
      </xdr:blipFill>
      <xdr:spPr>
        <a:xfrm>
          <a:off x="11239779704" y="23330038"/>
          <a:ext cx="1063321" cy="397137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3</xdr:row>
      <xdr:rowOff>190501</xdr:rowOff>
    </xdr:from>
    <xdr:to>
      <xdr:col>1</xdr:col>
      <xdr:colOff>971549</xdr:colOff>
      <xdr:row>3</xdr:row>
      <xdr:rowOff>523417</xdr:rowOff>
    </xdr:to>
    <xdr:pic>
      <xdr:nvPicPr>
        <xdr:cNvPr id="6219" name="תמונה 45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B4D1E81D-93CC-4F6A-8296-9E4611BC1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240709676" y="2495551"/>
          <a:ext cx="590549" cy="332916"/>
        </a:xfrm>
        <a:prstGeom prst="rect">
          <a:avLst/>
        </a:prstGeom>
      </xdr:spPr>
    </xdr:pic>
    <xdr:clientData/>
  </xdr:twoCellAnchor>
  <xdr:twoCellAnchor>
    <xdr:from>
      <xdr:col>1</xdr:col>
      <xdr:colOff>351956</xdr:colOff>
      <xdr:row>2</xdr:row>
      <xdr:rowOff>219076</xdr:rowOff>
    </xdr:from>
    <xdr:to>
      <xdr:col>1</xdr:col>
      <xdr:colOff>942975</xdr:colOff>
      <xdr:row>2</xdr:row>
      <xdr:rowOff>619125</xdr:rowOff>
    </xdr:to>
    <xdr:pic>
      <xdr:nvPicPr>
        <xdr:cNvPr id="6220" name="תמונה 46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30BB3CFD-AD72-4833-A069-A0E7BE9C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240738250" y="1752601"/>
          <a:ext cx="591019" cy="40004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5</xdr:row>
      <xdr:rowOff>228600</xdr:rowOff>
    </xdr:from>
    <xdr:to>
      <xdr:col>1</xdr:col>
      <xdr:colOff>976618</xdr:colOff>
      <xdr:row>5</xdr:row>
      <xdr:rowOff>583914</xdr:rowOff>
    </xdr:to>
    <xdr:pic>
      <xdr:nvPicPr>
        <xdr:cNvPr id="6221" name="תמונה 47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97E4EDE9-DB78-4D50-A984-418753FA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240704607" y="4076700"/>
          <a:ext cx="681343" cy="355314"/>
        </a:xfrm>
        <a:prstGeom prst="rect">
          <a:avLst/>
        </a:prstGeom>
      </xdr:spPr>
    </xdr:pic>
    <xdr:clientData/>
  </xdr:twoCellAnchor>
  <xdr:twoCellAnchor>
    <xdr:from>
      <xdr:col>1</xdr:col>
      <xdr:colOff>341998</xdr:colOff>
      <xdr:row>4</xdr:row>
      <xdr:rowOff>219076</xdr:rowOff>
    </xdr:from>
    <xdr:to>
      <xdr:col>1</xdr:col>
      <xdr:colOff>904875</xdr:colOff>
      <xdr:row>4</xdr:row>
      <xdr:rowOff>600076</xdr:rowOff>
    </xdr:to>
    <xdr:pic>
      <xdr:nvPicPr>
        <xdr:cNvPr id="6222" name="תמונה 48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368A4A69-8778-4F5E-A33E-0D2EA617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ackgroundRemoval t="4527" b="95062" l="0" r="92758">
                      <a14:foregroundMark x1="88022" y1="42387" x2="81337" y2="49794"/>
                      <a14:foregroundMark x1="91365" y1="34979" x2="91365" y2="34979"/>
                      <a14:foregroundMark x1="91365" y1="39918" x2="91365" y2="39918"/>
                      <a14:foregroundMark x1="93036" y1="34979" x2="93036" y2="34979"/>
                      <a14:foregroundMark x1="38997" y1="9877" x2="38997" y2="9877"/>
                      <a14:foregroundMark x1="38997" y1="4938" x2="38997" y2="4938"/>
                      <a14:foregroundMark x1="0" y1="52675" x2="0" y2="52675"/>
                      <a14:foregroundMark x1="55710" y1="95062" x2="55710" y2="9506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40776350" y="3295651"/>
          <a:ext cx="562877" cy="3810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19</xdr:row>
      <xdr:rowOff>0</xdr:rowOff>
    </xdr:from>
    <xdr:to>
      <xdr:col>1</xdr:col>
      <xdr:colOff>1257300</xdr:colOff>
      <xdr:row>19</xdr:row>
      <xdr:rowOff>0</xdr:rowOff>
    </xdr:to>
    <xdr:pic>
      <xdr:nvPicPr>
        <xdr:cNvPr id="12" name="תמונה 11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7959B6-A82F-BA2F-4A1A-DF8F23511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40423925" y="14480783"/>
          <a:ext cx="1181100" cy="374258"/>
        </a:xfrm>
        <a:prstGeom prst="rect">
          <a:avLst/>
        </a:prstGeom>
      </xdr:spPr>
    </xdr:pic>
    <xdr:clientData/>
  </xdr:twoCellAnchor>
  <xdr:twoCellAnchor>
    <xdr:from>
      <xdr:col>0</xdr:col>
      <xdr:colOff>1638300</xdr:colOff>
      <xdr:row>19</xdr:row>
      <xdr:rowOff>304800</xdr:rowOff>
    </xdr:from>
    <xdr:to>
      <xdr:col>2</xdr:col>
      <xdr:colOff>28997</xdr:colOff>
      <xdr:row>19</xdr:row>
      <xdr:rowOff>602562</xdr:rowOff>
    </xdr:to>
    <xdr:pic>
      <xdr:nvPicPr>
        <xdr:cNvPr id="17" name="Picture 23" descr="A black and white object with a circle&#10;&#10;Description automatically generated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EE066DB4-84FE-43A1-BBAF-3BE0DE74F3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31" b="14328"/>
        <a:stretch/>
      </xdr:blipFill>
      <xdr:spPr>
        <a:xfrm>
          <a:off x="11240337778" y="15335250"/>
          <a:ext cx="1381547" cy="29776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276225</xdr:rowOff>
    </xdr:from>
    <xdr:to>
      <xdr:col>2</xdr:col>
      <xdr:colOff>32144</xdr:colOff>
      <xdr:row>22</xdr:row>
      <xdr:rowOff>549370</xdr:rowOff>
    </xdr:to>
    <xdr:pic>
      <xdr:nvPicPr>
        <xdr:cNvPr id="21" name="Picture 45" descr="A black and white object with a circle on it&#10;&#10;Description automatically generated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D790F2E-3297-422F-9C10-393CE6E89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31" b="14328"/>
        <a:stretch/>
      </xdr:blipFill>
      <xdr:spPr>
        <a:xfrm>
          <a:off x="11240334631" y="18392775"/>
          <a:ext cx="1346594" cy="273145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20</xdr:row>
      <xdr:rowOff>196243</xdr:rowOff>
    </xdr:from>
    <xdr:to>
      <xdr:col>1</xdr:col>
      <xdr:colOff>1263943</xdr:colOff>
      <xdr:row>20</xdr:row>
      <xdr:rowOff>552450</xdr:rowOff>
    </xdr:to>
    <xdr:pic>
      <xdr:nvPicPr>
        <xdr:cNvPr id="22" name="תמונה 21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C93B0084-62E5-D916-1286-48A004F4C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240417282" y="18312793"/>
          <a:ext cx="1216317" cy="356207"/>
        </a:xfrm>
        <a:prstGeom prst="rect">
          <a:avLst/>
        </a:prstGeom>
      </xdr:spPr>
    </xdr:pic>
    <xdr:clientData/>
  </xdr:twoCellAnchor>
  <xdr:twoCellAnchor>
    <xdr:from>
      <xdr:col>1</xdr:col>
      <xdr:colOff>50661</xdr:colOff>
      <xdr:row>6</xdr:row>
      <xdr:rowOff>187080</xdr:rowOff>
    </xdr:from>
    <xdr:to>
      <xdr:col>1</xdr:col>
      <xdr:colOff>1226899</xdr:colOff>
      <xdr:row>6</xdr:row>
      <xdr:rowOff>453611</xdr:rowOff>
    </xdr:to>
    <xdr:pic>
      <xdr:nvPicPr>
        <xdr:cNvPr id="5" name="Picture 19" descr="A black rectangular object with a white stripe&#10;&#10;Description automatically generated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900A06A-A2D4-4807-B90F-034C4C0C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454326" y="4806705"/>
          <a:ext cx="1176238" cy="266531"/>
        </a:xfrm>
        <a:prstGeom prst="rect">
          <a:avLst/>
        </a:prstGeom>
      </xdr:spPr>
    </xdr:pic>
    <xdr:clientData/>
  </xdr:twoCellAnchor>
  <xdr:twoCellAnchor>
    <xdr:from>
      <xdr:col>1</xdr:col>
      <xdr:colOff>32953</xdr:colOff>
      <xdr:row>8</xdr:row>
      <xdr:rowOff>152400</xdr:rowOff>
    </xdr:from>
    <xdr:to>
      <xdr:col>1</xdr:col>
      <xdr:colOff>1249379</xdr:colOff>
      <xdr:row>8</xdr:row>
      <xdr:rowOff>527464</xdr:rowOff>
    </xdr:to>
    <xdr:pic>
      <xdr:nvPicPr>
        <xdr:cNvPr id="10" name="Picture 24" descr="A black device with buttons&#10;&#10;Description automatically generated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64E656E3-9F65-4E6D-9132-594163F8A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431846" y="6315075"/>
          <a:ext cx="1216426" cy="37506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276225</xdr:rowOff>
    </xdr:from>
    <xdr:to>
      <xdr:col>2</xdr:col>
      <xdr:colOff>32144</xdr:colOff>
      <xdr:row>23</xdr:row>
      <xdr:rowOff>549370</xdr:rowOff>
    </xdr:to>
    <xdr:pic>
      <xdr:nvPicPr>
        <xdr:cNvPr id="3" name="Picture 45" descr="A black and white object with a circle on it&#10;&#10;Description automatically generated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4C28C823-E1CE-4617-9A79-C7DDA61F5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31" b="14328"/>
        <a:stretch/>
      </xdr:blipFill>
      <xdr:spPr>
        <a:xfrm>
          <a:off x="11240334631" y="18011775"/>
          <a:ext cx="1346594" cy="273145"/>
        </a:xfrm>
        <a:prstGeom prst="rect">
          <a:avLst/>
        </a:prstGeom>
      </xdr:spPr>
    </xdr:pic>
    <xdr:clientData/>
  </xdr:twoCellAnchor>
  <xdr:twoCellAnchor>
    <xdr:from>
      <xdr:col>0</xdr:col>
      <xdr:colOff>1666875</xdr:colOff>
      <xdr:row>11</xdr:row>
      <xdr:rowOff>190500</xdr:rowOff>
    </xdr:from>
    <xdr:to>
      <xdr:col>1</xdr:col>
      <xdr:colOff>1305915</xdr:colOff>
      <xdr:row>11</xdr:row>
      <xdr:rowOff>537246</xdr:rowOff>
    </xdr:to>
    <xdr:pic>
      <xdr:nvPicPr>
        <xdr:cNvPr id="4" name="Picture 33" descr="A black and white device&#10;&#10;Description automatically generated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13FEA30D-10FA-43CD-839F-BBBD4AC29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4" b="32551"/>
        <a:stretch/>
      </xdr:blipFill>
      <xdr:spPr>
        <a:xfrm>
          <a:off x="11240375310" y="9439275"/>
          <a:ext cx="1315440" cy="34674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247650</xdr:rowOff>
    </xdr:from>
    <xdr:to>
      <xdr:col>2</xdr:col>
      <xdr:colOff>990</xdr:colOff>
      <xdr:row>16</xdr:row>
      <xdr:rowOff>594396</xdr:rowOff>
    </xdr:to>
    <xdr:pic>
      <xdr:nvPicPr>
        <xdr:cNvPr id="6" name="Picture 33" descr="A black and white device&#10;&#10;Description automatically generated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A53D31CE-D7EF-4B4D-BDCA-99A322AEC8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4" b="32551"/>
        <a:stretch/>
      </xdr:blipFill>
      <xdr:spPr>
        <a:xfrm>
          <a:off x="11239679985" y="12582525"/>
          <a:ext cx="1315440" cy="3467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432854</xdr:colOff>
      <xdr:row>16</xdr:row>
      <xdr:rowOff>438950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8CB3607D-4CCB-47F3-9E55-D84B4C7B7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2924771" y="131064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432854</xdr:colOff>
      <xdr:row>23</xdr:row>
      <xdr:rowOff>438950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1929155E-5905-4CA1-B55E-C2F40D8E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2924771" y="1850707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432854</xdr:colOff>
      <xdr:row>11</xdr:row>
      <xdr:rowOff>438950</xdr:rowOff>
    </xdr:to>
    <xdr:pic>
      <xdr:nvPicPr>
        <xdr:cNvPr id="9" name="תמונה 8">
          <a:extLst>
            <a:ext uri="{FF2B5EF4-FFF2-40B4-BE49-F238E27FC236}">
              <a16:creationId xmlns:a16="http://schemas.microsoft.com/office/drawing/2014/main" id="{5B0A90D2-2CB3-4430-8F3C-ED3A0CB66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2924771" y="924877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5799</xdr:colOff>
      <xdr:row>7</xdr:row>
      <xdr:rowOff>93118</xdr:rowOff>
    </xdr:from>
    <xdr:to>
      <xdr:col>1</xdr:col>
      <xdr:colOff>1285876</xdr:colOff>
      <xdr:row>7</xdr:row>
      <xdr:rowOff>430542</xdr:rowOff>
    </xdr:to>
    <xdr:pic>
      <xdr:nvPicPr>
        <xdr:cNvPr id="15" name="Picture 33" descr="A black and white device&#10;&#10;Description automatically generated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BF578372-140D-4FFF-A786-32D16CD156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4" b="32551"/>
        <a:stretch/>
      </xdr:blipFill>
      <xdr:spPr>
        <a:xfrm>
          <a:off x="11239709549" y="5484268"/>
          <a:ext cx="1280077" cy="3374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243384</xdr:colOff>
      <xdr:row>7</xdr:row>
      <xdr:rowOff>257512</xdr:rowOff>
    </xdr:to>
    <xdr:pic>
      <xdr:nvPicPr>
        <xdr:cNvPr id="19" name="תמונה 18">
          <a:extLst>
            <a:ext uri="{FF2B5EF4-FFF2-40B4-BE49-F238E27FC236}">
              <a16:creationId xmlns:a16="http://schemas.microsoft.com/office/drawing/2014/main" id="{F4E345FB-07EA-44CB-ADE4-2FBFC918C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BEBA8EAE-BF5A-486C-A8C5-ECC9F3942E4B}">
              <a14:imgProps xmlns:a14="http://schemas.microsoft.com/office/drawing/2010/main">
                <a14:imgLayer r:embed="rId59">
                  <a14:imgEffect>
                    <a14:backgroundRemoval t="1847" b="98945" l="1247" r="97257">
                      <a14:foregroundMark x1="49127" y1="6069" x2="50374" y2="9763"/>
                      <a14:foregroundMark x1="49626" y1="3166" x2="49626" y2="1847"/>
                      <a14:foregroundMark x1="2743" y1="39578" x2="14963" y2="43536"/>
                      <a14:foregroundMark x1="14963" y1="43536" x2="14963" y2="43799"/>
                      <a14:foregroundMark x1="1496" y1="38786" x2="1496" y2="38786"/>
                      <a14:foregroundMark x1="19451" y1="98681" x2="27182" y2="91293"/>
                      <a14:foregroundMark x1="79052" y1="98945" x2="79052" y2="98945"/>
                      <a14:foregroundMark x1="88529" y1="42480" x2="97257" y2="4010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700000">
          <a:off x="11243107177" y="5398214"/>
          <a:ext cx="257512" cy="2433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243384</xdr:colOff>
      <xdr:row>6</xdr:row>
      <xdr:rowOff>257512</xdr:rowOff>
    </xdr:to>
    <xdr:pic>
      <xdr:nvPicPr>
        <xdr:cNvPr id="20" name="תמונה 19">
          <a:extLst>
            <a:ext uri="{FF2B5EF4-FFF2-40B4-BE49-F238E27FC236}">
              <a16:creationId xmlns:a16="http://schemas.microsoft.com/office/drawing/2014/main" id="{B1B86F4D-6DE3-4503-AD4B-D59D920B2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BEBA8EAE-BF5A-486C-A8C5-ECC9F3942E4B}">
              <a14:imgProps xmlns:a14="http://schemas.microsoft.com/office/drawing/2010/main">
                <a14:imgLayer r:embed="rId59">
                  <a14:imgEffect>
                    <a14:backgroundRemoval t="1847" b="98945" l="1247" r="97257">
                      <a14:foregroundMark x1="49127" y1="6069" x2="50374" y2="9763"/>
                      <a14:foregroundMark x1="49626" y1="3166" x2="49626" y2="1847"/>
                      <a14:foregroundMark x1="2743" y1="39578" x2="14963" y2="43536"/>
                      <a14:foregroundMark x1="14963" y1="43536" x2="14963" y2="43799"/>
                      <a14:foregroundMark x1="1496" y1="38786" x2="1496" y2="38786"/>
                      <a14:foregroundMark x1="19451" y1="98681" x2="27182" y2="91293"/>
                      <a14:foregroundMark x1="79052" y1="98945" x2="79052" y2="98945"/>
                      <a14:foregroundMark x1="88529" y1="42480" x2="97257" y2="4010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700000">
          <a:off x="11243107177" y="4626689"/>
          <a:ext cx="257512" cy="243384"/>
        </a:xfrm>
        <a:prstGeom prst="rect">
          <a:avLst/>
        </a:prstGeom>
      </xdr:spPr>
    </xdr:pic>
    <xdr:clientData/>
  </xdr:twoCellAnchor>
  <xdr:twoCellAnchor>
    <xdr:from>
      <xdr:col>1</xdr:col>
      <xdr:colOff>85726</xdr:colOff>
      <xdr:row>29</xdr:row>
      <xdr:rowOff>161925</xdr:rowOff>
    </xdr:from>
    <xdr:to>
      <xdr:col>1</xdr:col>
      <xdr:colOff>1207853</xdr:colOff>
      <xdr:row>29</xdr:row>
      <xdr:rowOff>581025</xdr:rowOff>
    </xdr:to>
    <xdr:pic>
      <xdr:nvPicPr>
        <xdr:cNvPr id="18" name="Picture 47" descr="A black electronic device with a red button&#10;&#10;Description automatically generated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90F92471-D462-458D-901A-295F3B8397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BEBA8EAE-BF5A-486C-A8C5-ECC9F3942E4B}">
              <a14:imgProps xmlns:a14="http://schemas.microsoft.com/office/drawing/2010/main">
                <a14:imgLayer r:embed="rId62">
                  <a14:imgEffect>
                    <a14:backgroundRemoval t="35841" b="63717" l="3965" r="93833">
                      <a14:foregroundMark x1="94273" y1="44690" x2="88106" y2="44690"/>
                      <a14:foregroundMark x1="9251" y1="46903" x2="3965" y2="46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2614" b="32092"/>
        <a:stretch/>
      </xdr:blipFill>
      <xdr:spPr>
        <a:xfrm>
          <a:off x="11239787572" y="22526625"/>
          <a:ext cx="1122127" cy="419100"/>
        </a:xfrm>
        <a:prstGeom prst="rect">
          <a:avLst/>
        </a:prstGeom>
      </xdr:spPr>
    </xdr:pic>
    <xdr:clientData/>
  </xdr:twoCellAnchor>
  <xdr:twoCellAnchor>
    <xdr:from>
      <xdr:col>0</xdr:col>
      <xdr:colOff>1133475</xdr:colOff>
      <xdr:row>29</xdr:row>
      <xdr:rowOff>19050</xdr:rowOff>
    </xdr:from>
    <xdr:to>
      <xdr:col>0</xdr:col>
      <xdr:colOff>1648659</xdr:colOff>
      <xdr:row>29</xdr:row>
      <xdr:rowOff>530200</xdr:rowOff>
    </xdr:to>
    <xdr:pic>
      <xdr:nvPicPr>
        <xdr:cNvPr id="23" name="תמונה 22">
          <a:extLst>
            <a:ext uri="{FF2B5EF4-FFF2-40B4-BE49-F238E27FC236}">
              <a16:creationId xmlns:a16="http://schemas.microsoft.com/office/drawing/2014/main" id="{7A4AA652-1BEB-4434-92DF-803E06FF00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>
          <a:extLst>
            <a:ext uri="{BEBA8EAE-BF5A-486C-A8C5-ECC9F3942E4B}">
              <a14:imgProps xmlns:a14="http://schemas.microsoft.com/office/drawing/2010/main">
                <a14:imgLayer r:embed="rId64">
                  <a14:imgEffect>
                    <a14:backgroundRemoval t="7921" b="98020" l="2970" r="96040">
                      <a14:foregroundMark x1="54455" y1="12871" x2="13861" y2="32673"/>
                      <a14:foregroundMark x1="8911" y1="58416" x2="34653" y2="10891"/>
                      <a14:foregroundMark x1="34653" y1="10891" x2="80198" y2="11881"/>
                      <a14:foregroundMark x1="86139" y1="8911" x2="94059" y2="8911"/>
                      <a14:foregroundMark x1="10891" y1="8911" x2="4950" y2="29703"/>
                      <a14:foregroundMark x1="4950" y1="98020" x2="3960" y2="92079"/>
                      <a14:foregroundMark x1="79208" y1="12871" x2="96040" y2="7921"/>
                    </a14:backgroundRemoval>
                  </a14:imgEffect>
                </a14:imgLayer>
              </a14:imgProps>
            </a:ext>
          </a:extLst>
        </a:blip>
        <a:srcRect l="2046" t="2813"/>
        <a:stretch>
          <a:fillRect/>
        </a:stretch>
      </xdr:blipFill>
      <xdr:spPr>
        <a:xfrm>
          <a:off x="11241023166" y="22383750"/>
          <a:ext cx="515184" cy="51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276225</xdr:colOff>
          <xdr:row>0</xdr:row>
          <xdr:rowOff>257175</xdr:rowOff>
        </xdr:from>
        <xdr:to>
          <xdr:col>0</xdr:col>
          <xdr:colOff>1485900</xdr:colOff>
          <xdr:row>0</xdr:row>
          <xdr:rowOff>676275</xdr:rowOff>
        </xdr:to>
        <xdr:sp macro="" textlink="">
          <xdr:nvSpPr>
            <xdr:cNvPr id="4112" name="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180975</xdr:colOff>
      <xdr:row>6</xdr:row>
      <xdr:rowOff>0</xdr:rowOff>
    </xdr:from>
    <xdr:to>
      <xdr:col>1</xdr:col>
      <xdr:colOff>1028700</xdr:colOff>
      <xdr:row>6</xdr:row>
      <xdr:rowOff>0</xdr:rowOff>
    </xdr:to>
    <xdr:pic>
      <xdr:nvPicPr>
        <xdr:cNvPr id="4" name="תמונה 78">
          <a:extLst>
            <a:ext uri="{FF2B5EF4-FFF2-40B4-BE49-F238E27FC236}">
              <a16:creationId xmlns:a16="http://schemas.microsoft.com/office/drawing/2014/main" id="{EBD7FC82-65BA-4DC5-B77E-29317CCAA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09275" y="3295650"/>
          <a:ext cx="847725" cy="0"/>
        </a:xfrm>
        <a:prstGeom prst="rect">
          <a:avLst/>
        </a:prstGeom>
      </xdr:spPr>
    </xdr:pic>
    <xdr:clientData/>
  </xdr:twoCellAnchor>
  <xdr:twoCellAnchor>
    <xdr:from>
      <xdr:col>1</xdr:col>
      <xdr:colOff>247649</xdr:colOff>
      <xdr:row>20</xdr:row>
      <xdr:rowOff>0</xdr:rowOff>
    </xdr:from>
    <xdr:to>
      <xdr:col>1</xdr:col>
      <xdr:colOff>686227</xdr:colOff>
      <xdr:row>20</xdr:row>
      <xdr:rowOff>9954</xdr:rowOff>
    </xdr:to>
    <xdr:pic>
      <xdr:nvPicPr>
        <xdr:cNvPr id="11" name="תמונה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0BDD57-73EB-47D6-8071-83154437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851748" y="12725400"/>
          <a:ext cx="438578" cy="995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314325</xdr:colOff>
          <xdr:row>1</xdr:row>
          <xdr:rowOff>400050</xdr:rowOff>
        </xdr:from>
        <xdr:to>
          <xdr:col>1</xdr:col>
          <xdr:colOff>1524000</xdr:colOff>
          <xdr:row>1</xdr:row>
          <xdr:rowOff>819150</xdr:rowOff>
        </xdr:to>
        <xdr:sp macro="" textlink="">
          <xdr:nvSpPr>
            <xdr:cNvPr id="4113" name="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225136</xdr:colOff>
      <xdr:row>12</xdr:row>
      <xdr:rowOff>43295</xdr:rowOff>
    </xdr:from>
    <xdr:to>
      <xdr:col>1</xdr:col>
      <xdr:colOff>736023</xdr:colOff>
      <xdr:row>12</xdr:row>
      <xdr:rowOff>605614</xdr:rowOff>
    </xdr:to>
    <xdr:pic>
      <xdr:nvPicPr>
        <xdr:cNvPr id="9" name="תמונה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923093-2E56-7EB0-6FE6-0B5914D6F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09452955" y="8373340"/>
          <a:ext cx="510887" cy="56231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2</xdr:row>
      <xdr:rowOff>123825</xdr:rowOff>
    </xdr:from>
    <xdr:to>
      <xdr:col>1</xdr:col>
      <xdr:colOff>969042</xdr:colOff>
      <xdr:row>2</xdr:row>
      <xdr:rowOff>552450</xdr:rowOff>
    </xdr:to>
    <xdr:pic>
      <xdr:nvPicPr>
        <xdr:cNvPr id="3" name="תמונה 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D17DD79-67D6-2D8D-05B2-EB61D9628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37559408" y="2028825"/>
          <a:ext cx="902367" cy="42862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6</xdr:row>
      <xdr:rowOff>53884</xdr:rowOff>
    </xdr:from>
    <xdr:to>
      <xdr:col>1</xdr:col>
      <xdr:colOff>1000264</xdr:colOff>
      <xdr:row>6</xdr:row>
      <xdr:rowOff>514421</xdr:rowOff>
    </xdr:to>
    <xdr:pic>
      <xdr:nvPicPr>
        <xdr:cNvPr id="7" name="תמונה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981DDB9-EF5D-2F8B-DFE8-37B4F573F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37528186" y="3844834"/>
          <a:ext cx="895489" cy="460537"/>
        </a:xfrm>
        <a:prstGeom prst="rect">
          <a:avLst/>
        </a:prstGeom>
      </xdr:spPr>
    </xdr:pic>
    <xdr:clientData/>
  </xdr:twoCellAnchor>
  <xdr:twoCellAnchor>
    <xdr:from>
      <xdr:col>1</xdr:col>
      <xdr:colOff>54552</xdr:colOff>
      <xdr:row>8</xdr:row>
      <xdr:rowOff>28574</xdr:rowOff>
    </xdr:from>
    <xdr:to>
      <xdr:col>1</xdr:col>
      <xdr:colOff>1000265</xdr:colOff>
      <xdr:row>8</xdr:row>
      <xdr:rowOff>523947</xdr:rowOff>
    </xdr:to>
    <xdr:pic>
      <xdr:nvPicPr>
        <xdr:cNvPr id="14" name="תמונה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68E306D-73A7-91E4-AF96-0885EA0A3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37528185" y="5705474"/>
          <a:ext cx="945713" cy="495373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13</xdr:row>
      <xdr:rowOff>76200</xdr:rowOff>
    </xdr:from>
    <xdr:to>
      <xdr:col>1</xdr:col>
      <xdr:colOff>723899</xdr:colOff>
      <xdr:row>13</xdr:row>
      <xdr:rowOff>584200</xdr:rowOff>
    </xdr:to>
    <xdr:pic>
      <xdr:nvPicPr>
        <xdr:cNvPr id="18" name="תמונה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6002E46-2A89-C1A8-3CD9-9053B0C00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237804551" y="8267700"/>
          <a:ext cx="495300" cy="5080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15</xdr:row>
      <xdr:rowOff>57150</xdr:rowOff>
    </xdr:from>
    <xdr:to>
      <xdr:col>1</xdr:col>
      <xdr:colOff>742950</xdr:colOff>
      <xdr:row>15</xdr:row>
      <xdr:rowOff>574824</xdr:rowOff>
    </xdr:to>
    <xdr:pic>
      <xdr:nvPicPr>
        <xdr:cNvPr id="23" name="תמונה 2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C04D9BA-681E-2794-AB96-2C2B8AD2D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37785500" y="9505950"/>
          <a:ext cx="542925" cy="517674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20</xdr:row>
      <xdr:rowOff>57150</xdr:rowOff>
    </xdr:from>
    <xdr:to>
      <xdr:col>1</xdr:col>
      <xdr:colOff>800099</xdr:colOff>
      <xdr:row>20</xdr:row>
      <xdr:rowOff>577850</xdr:rowOff>
    </xdr:to>
    <xdr:pic>
      <xdr:nvPicPr>
        <xdr:cNvPr id="27" name="תמונה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AD49A66-D5DD-DB73-60A8-14589808D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37728351" y="13277850"/>
          <a:ext cx="571500" cy="520700"/>
        </a:xfrm>
        <a:prstGeom prst="rect">
          <a:avLst/>
        </a:prstGeom>
      </xdr:spPr>
    </xdr:pic>
    <xdr:clientData/>
  </xdr:twoCellAnchor>
  <xdr:twoCellAnchor>
    <xdr:from>
      <xdr:col>1</xdr:col>
      <xdr:colOff>238124</xdr:colOff>
      <xdr:row>21</xdr:row>
      <xdr:rowOff>76200</xdr:rowOff>
    </xdr:from>
    <xdr:to>
      <xdr:col>1</xdr:col>
      <xdr:colOff>809624</xdr:colOff>
      <xdr:row>21</xdr:row>
      <xdr:rowOff>596900</xdr:rowOff>
    </xdr:to>
    <xdr:pic>
      <xdr:nvPicPr>
        <xdr:cNvPr id="29" name="תמונה 2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E9AE912-C926-567B-C2A3-F2290B0E5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37718826" y="14554200"/>
          <a:ext cx="571500" cy="52070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22</xdr:row>
      <xdr:rowOff>47626</xdr:rowOff>
    </xdr:from>
    <xdr:to>
      <xdr:col>1</xdr:col>
      <xdr:colOff>806601</xdr:colOff>
      <xdr:row>22</xdr:row>
      <xdr:rowOff>600076</xdr:rowOff>
    </xdr:to>
    <xdr:pic>
      <xdr:nvPicPr>
        <xdr:cNvPr id="30" name="תמונה 2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DD28B02-9727-7577-4DFF-864A5DF54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37721849" y="15154276"/>
          <a:ext cx="587526" cy="55245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23</xdr:row>
      <xdr:rowOff>95250</xdr:rowOff>
    </xdr:from>
    <xdr:to>
      <xdr:col>1</xdr:col>
      <xdr:colOff>876300</xdr:colOff>
      <xdr:row>23</xdr:row>
      <xdr:rowOff>531720</xdr:rowOff>
    </xdr:to>
    <xdr:pic>
      <xdr:nvPicPr>
        <xdr:cNvPr id="31" name="תמונה 30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FC6C4F84-10C2-B963-AFDC-1473B75E3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237652150" y="15830550"/>
          <a:ext cx="781050" cy="43647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17</xdr:row>
      <xdr:rowOff>38100</xdr:rowOff>
    </xdr:from>
    <xdr:to>
      <xdr:col>1</xdr:col>
      <xdr:colOff>752475</xdr:colOff>
      <xdr:row>17</xdr:row>
      <xdr:rowOff>607940</xdr:rowOff>
    </xdr:to>
    <xdr:pic>
      <xdr:nvPicPr>
        <xdr:cNvPr id="32" name="תמונה 3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D199D5A-B72F-7161-161F-72FA2EDF9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237775975" y="10744200"/>
          <a:ext cx="514350" cy="569840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14</xdr:row>
      <xdr:rowOff>57149</xdr:rowOff>
    </xdr:from>
    <xdr:to>
      <xdr:col>1</xdr:col>
      <xdr:colOff>742951</xdr:colOff>
      <xdr:row>14</xdr:row>
      <xdr:rowOff>590550</xdr:rowOff>
    </xdr:to>
    <xdr:pic>
      <xdr:nvPicPr>
        <xdr:cNvPr id="36" name="תמונה 35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5A83932B-50B6-13F5-8789-F001C1933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37785499" y="8248649"/>
          <a:ext cx="523876" cy="533401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11</xdr:row>
      <xdr:rowOff>38100</xdr:rowOff>
    </xdr:from>
    <xdr:to>
      <xdr:col>1</xdr:col>
      <xdr:colOff>1028700</xdr:colOff>
      <xdr:row>11</xdr:row>
      <xdr:rowOff>529389</xdr:rowOff>
    </xdr:to>
    <xdr:pic>
      <xdr:nvPicPr>
        <xdr:cNvPr id="19" name="תמונה 18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0449372-CCE9-432E-B230-DFB692D1E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237499750" y="6343650"/>
          <a:ext cx="933450" cy="491289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</xdr:row>
      <xdr:rowOff>95250</xdr:rowOff>
    </xdr:from>
    <xdr:to>
      <xdr:col>1</xdr:col>
      <xdr:colOff>1000631</xdr:colOff>
      <xdr:row>3</xdr:row>
      <xdr:rowOff>542925</xdr:rowOff>
    </xdr:to>
    <xdr:pic>
      <xdr:nvPicPr>
        <xdr:cNvPr id="24" name="תמונה 2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292C551C-A4E6-499A-FAD8-404FFCB8C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237527819" y="3257550"/>
          <a:ext cx="953006" cy="4476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10</xdr:row>
      <xdr:rowOff>47625</xdr:rowOff>
    </xdr:from>
    <xdr:to>
      <xdr:col>1</xdr:col>
      <xdr:colOff>1013519</xdr:colOff>
      <xdr:row>10</xdr:row>
      <xdr:rowOff>571500</xdr:rowOff>
    </xdr:to>
    <xdr:pic>
      <xdr:nvPicPr>
        <xdr:cNvPr id="2" name="תמונה 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FECC1674-0FC7-0B68-AF6A-2EBCF2534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37514931" y="3838575"/>
          <a:ext cx="965894" cy="523875"/>
        </a:xfrm>
        <a:prstGeom prst="rect">
          <a:avLst/>
        </a:prstGeom>
      </xdr:spPr>
    </xdr:pic>
    <xdr:clientData/>
  </xdr:twoCellAnchor>
  <xdr:twoCellAnchor>
    <xdr:from>
      <xdr:col>1</xdr:col>
      <xdr:colOff>221856</xdr:colOff>
      <xdr:row>18</xdr:row>
      <xdr:rowOff>38101</xdr:rowOff>
    </xdr:from>
    <xdr:to>
      <xdr:col>1</xdr:col>
      <xdr:colOff>752475</xdr:colOff>
      <xdr:row>18</xdr:row>
      <xdr:rowOff>600075</xdr:rowOff>
    </xdr:to>
    <xdr:pic>
      <xdr:nvPicPr>
        <xdr:cNvPr id="5" name="תמונה 4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7CB26D05-D3AC-3DCE-B3FD-723614AA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237775975" y="8229601"/>
          <a:ext cx="530619" cy="5619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432854</xdr:colOff>
      <xdr:row>10</xdr:row>
      <xdr:rowOff>438950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5375E863-B40B-4FC0-9B18-A62DCDEF7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40048221" y="379095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432854</xdr:colOff>
      <xdr:row>18</xdr:row>
      <xdr:rowOff>438950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9C22D616-8309-46FA-AD5F-6864C1D25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40048221" y="819150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76201</xdr:colOff>
      <xdr:row>7</xdr:row>
      <xdr:rowOff>57150</xdr:rowOff>
    </xdr:from>
    <xdr:to>
      <xdr:col>1</xdr:col>
      <xdr:colOff>1003816</xdr:colOff>
      <xdr:row>7</xdr:row>
      <xdr:rowOff>504825</xdr:rowOff>
    </xdr:to>
    <xdr:pic>
      <xdr:nvPicPr>
        <xdr:cNvPr id="10" name="תמונה 9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2A2ACE9-4667-62CE-6D7F-FD4CCDB14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237524634" y="3219450"/>
          <a:ext cx="927615" cy="4476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432854</xdr:colOff>
      <xdr:row>19</xdr:row>
      <xdr:rowOff>438950</xdr:rowOff>
    </xdr:to>
    <xdr:pic>
      <xdr:nvPicPr>
        <xdr:cNvPr id="12" name="תמונה 11">
          <a:extLst>
            <a:ext uri="{FF2B5EF4-FFF2-40B4-BE49-F238E27FC236}">
              <a16:creationId xmlns:a16="http://schemas.microsoft.com/office/drawing/2014/main" id="{0ADCBE85-FFF3-43FF-8B11-B6737AA37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40048221" y="119634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432854</xdr:colOff>
      <xdr:row>16</xdr:row>
      <xdr:rowOff>438950</xdr:rowOff>
    </xdr:to>
    <xdr:pic>
      <xdr:nvPicPr>
        <xdr:cNvPr id="13" name="תמונה 12">
          <a:extLst>
            <a:ext uri="{FF2B5EF4-FFF2-40B4-BE49-F238E27FC236}">
              <a16:creationId xmlns:a16="http://schemas.microsoft.com/office/drawing/2014/main" id="{0689D16D-8725-45B0-98C9-EA3E76570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40048221" y="1007745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432854</xdr:colOff>
      <xdr:row>9</xdr:row>
      <xdr:rowOff>438950</xdr:rowOff>
    </xdr:to>
    <xdr:pic>
      <xdr:nvPicPr>
        <xdr:cNvPr id="15" name="תמונה 14">
          <a:extLst>
            <a:ext uri="{FF2B5EF4-FFF2-40B4-BE49-F238E27FC236}">
              <a16:creationId xmlns:a16="http://schemas.microsoft.com/office/drawing/2014/main" id="{5C6E723A-40E3-4AE5-AB4D-7B0C98F8D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40048221" y="56769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432854</xdr:colOff>
      <xdr:row>5</xdr:row>
      <xdr:rowOff>438950</xdr:rowOff>
    </xdr:to>
    <xdr:pic>
      <xdr:nvPicPr>
        <xdr:cNvPr id="16" name="תמונה 15">
          <a:extLst>
            <a:ext uri="{FF2B5EF4-FFF2-40B4-BE49-F238E27FC236}">
              <a16:creationId xmlns:a16="http://schemas.microsoft.com/office/drawing/2014/main" id="{C60EA743-6FB4-4003-B6DF-1A0A01A7F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40048221" y="31623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432854</xdr:colOff>
      <xdr:row>4</xdr:row>
      <xdr:rowOff>438950</xdr:rowOff>
    </xdr:to>
    <xdr:pic>
      <xdr:nvPicPr>
        <xdr:cNvPr id="17" name="תמונה 16">
          <a:extLst>
            <a:ext uri="{FF2B5EF4-FFF2-40B4-BE49-F238E27FC236}">
              <a16:creationId xmlns:a16="http://schemas.microsoft.com/office/drawing/2014/main" id="{2AF2839B-60AD-48D3-8199-3205B163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40048221" y="253365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55789</xdr:colOff>
      <xdr:row>4</xdr:row>
      <xdr:rowOff>104775</xdr:rowOff>
    </xdr:from>
    <xdr:to>
      <xdr:col>1</xdr:col>
      <xdr:colOff>1000125</xdr:colOff>
      <xdr:row>4</xdr:row>
      <xdr:rowOff>542925</xdr:rowOff>
    </xdr:to>
    <xdr:pic>
      <xdr:nvPicPr>
        <xdr:cNvPr id="20" name="תמונה 19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407CD8E0-5C75-C8DB-0278-DAD9C6B3E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237528325" y="2638425"/>
          <a:ext cx="944336" cy="43815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</xdr:row>
      <xdr:rowOff>66675</xdr:rowOff>
    </xdr:from>
    <xdr:to>
      <xdr:col>1</xdr:col>
      <xdr:colOff>1009650</xdr:colOff>
      <xdr:row>5</xdr:row>
      <xdr:rowOff>504556</xdr:rowOff>
    </xdr:to>
    <xdr:pic>
      <xdr:nvPicPr>
        <xdr:cNvPr id="21" name="תמונה 20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EA537291-F972-1F9D-D5CF-BA51D0EB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237518800" y="3228975"/>
          <a:ext cx="971550" cy="437881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9</xdr:row>
      <xdr:rowOff>76200</xdr:rowOff>
    </xdr:from>
    <xdr:to>
      <xdr:col>1</xdr:col>
      <xdr:colOff>997347</xdr:colOff>
      <xdr:row>9</xdr:row>
      <xdr:rowOff>542925</xdr:rowOff>
    </xdr:to>
    <xdr:pic>
      <xdr:nvPicPr>
        <xdr:cNvPr id="22" name="תמונה 21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8538709D-348E-D469-8041-DC11224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237531103" y="5753100"/>
          <a:ext cx="997346" cy="466725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16</xdr:row>
      <xdr:rowOff>39504</xdr:rowOff>
    </xdr:from>
    <xdr:to>
      <xdr:col>1</xdr:col>
      <xdr:colOff>742951</xdr:colOff>
      <xdr:row>16</xdr:row>
      <xdr:rowOff>612848</xdr:rowOff>
    </xdr:to>
    <xdr:pic>
      <xdr:nvPicPr>
        <xdr:cNvPr id="25" name="תמונה 24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AB929372-49E7-717B-AC0A-0B690BE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37785499" y="10116954"/>
          <a:ext cx="561975" cy="573344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19</xdr:row>
      <xdr:rowOff>19050</xdr:rowOff>
    </xdr:from>
    <xdr:to>
      <xdr:col>1</xdr:col>
      <xdr:colOff>752475</xdr:colOff>
      <xdr:row>19</xdr:row>
      <xdr:rowOff>590893</xdr:rowOff>
    </xdr:to>
    <xdr:pic>
      <xdr:nvPicPr>
        <xdr:cNvPr id="26" name="תמונה 25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DC25E9AC-3693-F55A-4556-65BB9B6E5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237775975" y="11982450"/>
          <a:ext cx="533400" cy="5718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175594</xdr:colOff>
      <xdr:row>2</xdr:row>
      <xdr:rowOff>6351</xdr:rowOff>
    </xdr:from>
    <xdr:to>
      <xdr:col>1</xdr:col>
      <xdr:colOff>561928</xdr:colOff>
      <xdr:row>2</xdr:row>
      <xdr:rowOff>577851</xdr:rowOff>
    </xdr:to>
    <xdr:pic>
      <xdr:nvPicPr>
        <xdr:cNvPr id="24" name="תמונה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6531896" y="1776880"/>
          <a:ext cx="386334" cy="571500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3</xdr:row>
      <xdr:rowOff>25400</xdr:rowOff>
    </xdr:from>
    <xdr:to>
      <xdr:col>1</xdr:col>
      <xdr:colOff>578771</xdr:colOff>
      <xdr:row>3</xdr:row>
      <xdr:rowOff>564096</xdr:rowOff>
    </xdr:to>
    <xdr:pic>
      <xdr:nvPicPr>
        <xdr:cNvPr id="27" name="תמונה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077797" y="2380673"/>
          <a:ext cx="420021" cy="53869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266700</xdr:colOff>
          <xdr:row>0</xdr:row>
          <xdr:rowOff>266700</xdr:rowOff>
        </xdr:from>
        <xdr:to>
          <xdr:col>0</xdr:col>
          <xdr:colOff>1476375</xdr:colOff>
          <xdr:row>0</xdr:row>
          <xdr:rowOff>685800</xdr:rowOff>
        </xdr:to>
        <xdr:sp macro="" textlink="">
          <xdr:nvSpPr>
            <xdr:cNvPr id="14351" name="Button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4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1047975</xdr:colOff>
      <xdr:row>5</xdr:row>
      <xdr:rowOff>9524</xdr:rowOff>
    </xdr:from>
    <xdr:to>
      <xdr:col>0</xdr:col>
      <xdr:colOff>1601259</xdr:colOff>
      <xdr:row>5</xdr:row>
      <xdr:rowOff>558475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6CCEB464-032B-4AEF-8CAC-3B24CFAFF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7921" b="98020" l="2970" r="96040">
                      <a14:foregroundMark x1="54455" y1="12871" x2="13861" y2="32673"/>
                      <a14:foregroundMark x1="8911" y1="58416" x2="34653" y2="10891"/>
                      <a14:foregroundMark x1="34653" y1="10891" x2="80198" y2="11881"/>
                      <a14:foregroundMark x1="86139" y1="8911" x2="94059" y2="8911"/>
                      <a14:foregroundMark x1="10891" y1="8911" x2="4950" y2="29703"/>
                      <a14:foregroundMark x1="4950" y1="98020" x2="3960" y2="92079"/>
                      <a14:foregroundMark x1="79208" y1="12871" x2="96040" y2="7921"/>
                    </a14:backgroundRemoval>
                  </a14:imgEffect>
                </a14:imgLayer>
              </a14:imgProps>
            </a:ext>
          </a:extLst>
        </a:blip>
        <a:srcRect l="2046" t="2813"/>
        <a:stretch>
          <a:fillRect/>
        </a:stretch>
      </xdr:blipFill>
      <xdr:spPr>
        <a:xfrm>
          <a:off x="11239032216" y="2628899"/>
          <a:ext cx="553284" cy="548951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</xdr:row>
      <xdr:rowOff>9525</xdr:rowOff>
    </xdr:from>
    <xdr:to>
      <xdr:col>1</xdr:col>
      <xdr:colOff>590550</xdr:colOff>
      <xdr:row>5</xdr:row>
      <xdr:rowOff>560182</xdr:rowOff>
    </xdr:to>
    <xdr:pic>
      <xdr:nvPicPr>
        <xdr:cNvPr id="6" name="תמונה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AA703BE-9BCB-D521-E24A-62EBACE83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38414150" y="2628900"/>
          <a:ext cx="400050" cy="550657"/>
        </a:xfrm>
        <a:prstGeom prst="rect">
          <a:avLst/>
        </a:prstGeom>
      </xdr:spPr>
    </xdr:pic>
    <xdr:clientData/>
  </xdr:twoCellAnchor>
  <xdr:twoCellAnchor>
    <xdr:from>
      <xdr:col>1</xdr:col>
      <xdr:colOff>168275</xdr:colOff>
      <xdr:row>4</xdr:row>
      <xdr:rowOff>25401</xdr:rowOff>
    </xdr:from>
    <xdr:to>
      <xdr:col>1</xdr:col>
      <xdr:colOff>569246</xdr:colOff>
      <xdr:row>4</xdr:row>
      <xdr:rowOff>573420</xdr:rowOff>
    </xdr:to>
    <xdr:pic>
      <xdr:nvPicPr>
        <xdr:cNvPr id="2" name="תמונה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D9E577B-7778-4AA0-B22A-18F575F9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435454" y="3825876"/>
          <a:ext cx="400971" cy="548019"/>
        </a:xfrm>
        <a:prstGeom prst="rect">
          <a:avLst/>
        </a:prstGeom>
      </xdr:spPr>
    </xdr:pic>
    <xdr:clientData/>
  </xdr:twoCellAnchor>
  <xdr:twoCellAnchor>
    <xdr:from>
      <xdr:col>0</xdr:col>
      <xdr:colOff>1123950</xdr:colOff>
      <xdr:row>4</xdr:row>
      <xdr:rowOff>28575</xdr:rowOff>
    </xdr:from>
    <xdr:to>
      <xdr:col>0</xdr:col>
      <xdr:colOff>1590617</xdr:colOff>
      <xdr:row>4</xdr:row>
      <xdr:rowOff>495242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0F0F3DC0-4647-4F04-A8E8-67115F955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239042858" y="3829050"/>
          <a:ext cx="466667" cy="466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0</xdr:row>
          <xdr:rowOff>314325</xdr:rowOff>
        </xdr:from>
        <xdr:to>
          <xdr:col>0</xdr:col>
          <xdr:colOff>1447800</xdr:colOff>
          <xdr:row>0</xdr:row>
          <xdr:rowOff>733425</xdr:rowOff>
        </xdr:to>
        <xdr:sp macro="" textlink="">
          <xdr:nvSpPr>
            <xdr:cNvPr id="13342" name="Button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5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457200</xdr:colOff>
          <xdr:row>1</xdr:row>
          <xdr:rowOff>542925</xdr:rowOff>
        </xdr:from>
        <xdr:to>
          <xdr:col>1</xdr:col>
          <xdr:colOff>447675</xdr:colOff>
          <xdr:row>1</xdr:row>
          <xdr:rowOff>962025</xdr:rowOff>
        </xdr:to>
        <xdr:sp macro="" textlink="">
          <xdr:nvSpPr>
            <xdr:cNvPr id="13343" name="Button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5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19050</xdr:colOff>
      <xdr:row>6</xdr:row>
      <xdr:rowOff>123826</xdr:rowOff>
    </xdr:from>
    <xdr:to>
      <xdr:col>1</xdr:col>
      <xdr:colOff>1352173</xdr:colOff>
      <xdr:row>6</xdr:row>
      <xdr:rowOff>485776</xdr:rowOff>
    </xdr:to>
    <xdr:pic>
      <xdr:nvPicPr>
        <xdr:cNvPr id="8" name="תמונה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0EDFB9-32AF-80E4-89DC-56D7D29CA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0538602" y="3943351"/>
          <a:ext cx="1333123" cy="36195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8</xdr:row>
      <xdr:rowOff>228600</xdr:rowOff>
    </xdr:from>
    <xdr:to>
      <xdr:col>1</xdr:col>
      <xdr:colOff>1276520</xdr:colOff>
      <xdr:row>8</xdr:row>
      <xdr:rowOff>419127</xdr:rowOff>
    </xdr:to>
    <xdr:pic>
      <xdr:nvPicPr>
        <xdr:cNvPr id="11" name="תמונה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FD9C25-4F08-E6F9-5103-0DF0105C9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40614255" y="5876925"/>
          <a:ext cx="1219370" cy="190527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11</xdr:row>
      <xdr:rowOff>200025</xdr:rowOff>
    </xdr:from>
    <xdr:to>
      <xdr:col>1</xdr:col>
      <xdr:colOff>1276514</xdr:colOff>
      <xdr:row>11</xdr:row>
      <xdr:rowOff>533447</xdr:rowOff>
    </xdr:to>
    <xdr:pic>
      <xdr:nvPicPr>
        <xdr:cNvPr id="13" name="תמונה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0D31AC-88FC-A67B-F96E-F69495C1F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40614261" y="7067550"/>
          <a:ext cx="1171739" cy="333422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12</xdr:row>
      <xdr:rowOff>180975</xdr:rowOff>
    </xdr:from>
    <xdr:to>
      <xdr:col>1</xdr:col>
      <xdr:colOff>1286043</xdr:colOff>
      <xdr:row>12</xdr:row>
      <xdr:rowOff>504870</xdr:rowOff>
    </xdr:to>
    <xdr:pic>
      <xdr:nvPicPr>
        <xdr:cNvPr id="14" name="תמונה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746C2A-E518-E90C-20E8-80E2AE03F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40604732" y="7658100"/>
          <a:ext cx="1200318" cy="323895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13</xdr:row>
      <xdr:rowOff>171450</xdr:rowOff>
    </xdr:from>
    <xdr:to>
      <xdr:col>1</xdr:col>
      <xdr:colOff>1257458</xdr:colOff>
      <xdr:row>13</xdr:row>
      <xdr:rowOff>495345</xdr:rowOff>
    </xdr:to>
    <xdr:pic>
      <xdr:nvPicPr>
        <xdr:cNvPr id="15" name="תמונה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D06F496-E7C2-BD74-9A44-C9F0CFC95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40633317" y="8258175"/>
          <a:ext cx="1133633" cy="323895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14</xdr:row>
      <xdr:rowOff>161925</xdr:rowOff>
    </xdr:from>
    <xdr:to>
      <xdr:col>1</xdr:col>
      <xdr:colOff>1305093</xdr:colOff>
      <xdr:row>14</xdr:row>
      <xdr:rowOff>504873</xdr:rowOff>
    </xdr:to>
    <xdr:pic>
      <xdr:nvPicPr>
        <xdr:cNvPr id="16" name="תמונה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B1C8FF-AC36-A3DC-A2AA-BD8941510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240585682" y="8858250"/>
          <a:ext cx="1200318" cy="342948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10</xdr:row>
      <xdr:rowOff>122517</xdr:rowOff>
    </xdr:from>
    <xdr:to>
      <xdr:col>1</xdr:col>
      <xdr:colOff>1347651</xdr:colOff>
      <xdr:row>10</xdr:row>
      <xdr:rowOff>477487</xdr:rowOff>
    </xdr:to>
    <xdr:pic>
      <xdr:nvPicPr>
        <xdr:cNvPr id="17" name="תמונה 16" descr="32-ch 1080p 1U H.265 AcuSense DVR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55DC103-B67F-02B3-19BF-08E07DF981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77" b="37405"/>
        <a:stretch/>
      </xdr:blipFill>
      <xdr:spPr bwMode="auto">
        <a:xfrm>
          <a:off x="11240543124" y="6990042"/>
          <a:ext cx="1328601" cy="35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4</xdr:row>
      <xdr:rowOff>133350</xdr:rowOff>
    </xdr:from>
    <xdr:to>
      <xdr:col>1</xdr:col>
      <xdr:colOff>1361698</xdr:colOff>
      <xdr:row>4</xdr:row>
      <xdr:rowOff>495300</xdr:rowOff>
    </xdr:to>
    <xdr:pic>
      <xdr:nvPicPr>
        <xdr:cNvPr id="19" name="תמונה 1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44246DC-2A45-4DA3-936C-A8F6C456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0529077" y="3343275"/>
          <a:ext cx="1333123" cy="361950"/>
        </a:xfrm>
        <a:prstGeom prst="rect">
          <a:avLst/>
        </a:prstGeom>
      </xdr:spPr>
    </xdr:pic>
    <xdr:clientData/>
  </xdr:twoCellAnchor>
  <xdr:twoCellAnchor>
    <xdr:from>
      <xdr:col>1</xdr:col>
      <xdr:colOff>175444</xdr:colOff>
      <xdr:row>5</xdr:row>
      <xdr:rowOff>219075</xdr:rowOff>
    </xdr:from>
    <xdr:to>
      <xdr:col>1</xdr:col>
      <xdr:colOff>1295579</xdr:colOff>
      <xdr:row>5</xdr:row>
      <xdr:rowOff>476291</xdr:rowOff>
    </xdr:to>
    <xdr:pic>
      <xdr:nvPicPr>
        <xdr:cNvPr id="21" name="תמונה 20" descr="4-ch 5 MP 1U H.265 AcuSense DVR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305E6E5-5CEB-44FC-A525-7AE4FD9C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40595196" y="4038600"/>
          <a:ext cx="1120135" cy="25721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9</xdr:row>
      <xdr:rowOff>123825</xdr:rowOff>
    </xdr:from>
    <xdr:to>
      <xdr:col>1</xdr:col>
      <xdr:colOff>1347651</xdr:colOff>
      <xdr:row>9</xdr:row>
      <xdr:rowOff>478795</xdr:rowOff>
    </xdr:to>
    <xdr:pic>
      <xdr:nvPicPr>
        <xdr:cNvPr id="22" name="תמונה 21" descr="32-ch 1080p 1U H.265 AcuSense DVR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B7849DB-D3CC-4C5E-949D-953B9AFA8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77" b="37405"/>
        <a:stretch/>
      </xdr:blipFill>
      <xdr:spPr bwMode="auto">
        <a:xfrm>
          <a:off x="11241352749" y="6381750"/>
          <a:ext cx="1328601" cy="35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7</xdr:row>
      <xdr:rowOff>219075</xdr:rowOff>
    </xdr:from>
    <xdr:to>
      <xdr:col>1</xdr:col>
      <xdr:colOff>1305095</xdr:colOff>
      <xdr:row>7</xdr:row>
      <xdr:rowOff>409602</xdr:rowOff>
    </xdr:to>
    <xdr:pic>
      <xdr:nvPicPr>
        <xdr:cNvPr id="4" name="תמונה 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CB28C2D-3CC7-4751-83FC-AD36A4439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40585680" y="5257800"/>
          <a:ext cx="1219370" cy="190527"/>
        </a:xfrm>
        <a:prstGeom prst="rect">
          <a:avLst/>
        </a:prstGeom>
      </xdr:spPr>
    </xdr:pic>
    <xdr:clientData/>
  </xdr:twoCellAnchor>
  <xdr:twoCellAnchor>
    <xdr:from>
      <xdr:col>1</xdr:col>
      <xdr:colOff>376637</xdr:colOff>
      <xdr:row>2</xdr:row>
      <xdr:rowOff>114299</xdr:rowOff>
    </xdr:from>
    <xdr:to>
      <xdr:col>1</xdr:col>
      <xdr:colOff>1097488</xdr:colOff>
      <xdr:row>2</xdr:row>
      <xdr:rowOff>521310</xdr:rowOff>
    </xdr:to>
    <xdr:pic>
      <xdr:nvPicPr>
        <xdr:cNvPr id="2" name="תמונה 1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03FD0F3-3902-6321-EF49-C596CD725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9639" b="95783" l="4762" r="93197">
                      <a14:foregroundMark x1="4762" y1="36747" x2="6803" y2="59036"/>
                      <a14:foregroundMark x1="88435" y1="34337" x2="89796" y2="38554"/>
                      <a14:foregroundMark x1="89796" y1="39157" x2="88095" y2="68072"/>
                      <a14:foregroundMark x1="88095" y1="69277" x2="87755" y2="74096"/>
                      <a14:foregroundMark x1="93537" y1="35542" x2="93197" y2="57831"/>
                      <a14:foregroundMark x1="76531" y1="95783" x2="75510" y2="9578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40926637" y="1495424"/>
          <a:ext cx="720851" cy="4070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432854</xdr:colOff>
      <xdr:row>2</xdr:row>
      <xdr:rowOff>438950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0B53AF30-C361-4FF1-B09B-2AC424AB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43334346" y="199072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3</xdr:row>
      <xdr:rowOff>112577</xdr:rowOff>
    </xdr:from>
    <xdr:to>
      <xdr:col>1</xdr:col>
      <xdr:colOff>1104900</xdr:colOff>
      <xdr:row>3</xdr:row>
      <xdr:rowOff>521310</xdr:rowOff>
    </xdr:to>
    <xdr:pic>
      <xdr:nvPicPr>
        <xdr:cNvPr id="3" name="תמונה 2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D516B740-6983-4862-A4A3-D1B7ADEDC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9639" b="95783" l="4762" r="93197">
                      <a14:foregroundMark x1="4762" y1="36747" x2="6803" y2="59036"/>
                      <a14:foregroundMark x1="88435" y1="34337" x2="89796" y2="38554"/>
                      <a14:foregroundMark x1="89796" y1="39157" x2="88095" y2="68072"/>
                      <a14:foregroundMark x1="88095" y1="69277" x2="87755" y2="74096"/>
                      <a14:foregroundMark x1="93537" y1="35542" x2="93197" y2="57831"/>
                      <a14:foregroundMark x1="76531" y1="95783" x2="75510" y2="9578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240919225" y="2103302"/>
          <a:ext cx="723900" cy="4087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432854</xdr:colOff>
      <xdr:row>3</xdr:row>
      <xdr:rowOff>438950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B491BF8C-35B6-4EC6-B376-7CF05D6E1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43467696" y="1381125"/>
          <a:ext cx="432854" cy="438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0</xdr:row>
          <xdr:rowOff>266700</xdr:rowOff>
        </xdr:from>
        <xdr:to>
          <xdr:col>0</xdr:col>
          <xdr:colOff>1447800</xdr:colOff>
          <xdr:row>0</xdr:row>
          <xdr:rowOff>685800</xdr:rowOff>
        </xdr:to>
        <xdr:sp macro="" textlink="">
          <xdr:nvSpPr>
            <xdr:cNvPr id="82945" name="Button 1" hidden="1">
              <a:extLst>
                <a:ext uri="{63B3BB69-23CF-44E3-9099-C40C66FF867C}">
                  <a14:compatExt spid="_x0000_s82945"/>
                </a:ext>
                <a:ext uri="{FF2B5EF4-FFF2-40B4-BE49-F238E27FC236}">
                  <a16:creationId xmlns:a16="http://schemas.microsoft.com/office/drawing/2014/main" id="{00000000-0008-0000-0600-0000014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תפריט ראשי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352425</xdr:colOff>
      <xdr:row>3</xdr:row>
      <xdr:rowOff>85725</xdr:rowOff>
    </xdr:from>
    <xdr:to>
      <xdr:col>1</xdr:col>
      <xdr:colOff>971636</xdr:colOff>
      <xdr:row>3</xdr:row>
      <xdr:rowOff>504883</xdr:rowOff>
    </xdr:to>
    <xdr:pic>
      <xdr:nvPicPr>
        <xdr:cNvPr id="3" name="תמונה 2" descr="A white camera with a black circle on the side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B5673-B530-F1FC-776C-DD516A248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7423464" y="2743200"/>
          <a:ext cx="619211" cy="419158"/>
        </a:xfrm>
        <a:prstGeom prst="rect">
          <a:avLst/>
        </a:prstGeom>
      </xdr:spPr>
    </xdr:pic>
    <xdr:clientData/>
  </xdr:twoCellAnchor>
  <xdr:twoCellAnchor>
    <xdr:from>
      <xdr:col>1</xdr:col>
      <xdr:colOff>161924</xdr:colOff>
      <xdr:row>4</xdr:row>
      <xdr:rowOff>142874</xdr:rowOff>
    </xdr:from>
    <xdr:to>
      <xdr:col>1</xdr:col>
      <xdr:colOff>1157286</xdr:colOff>
      <xdr:row>4</xdr:row>
      <xdr:rowOff>457199</xdr:rowOff>
    </xdr:to>
    <xdr:pic>
      <xdr:nvPicPr>
        <xdr:cNvPr id="5" name="תמונה 4" descr="A white and black camera&#10;&#10;Description automatically generated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64481CE-22A8-8514-E8D2-011855E09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37237814" y="3371849"/>
          <a:ext cx="995362" cy="31432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5</xdr:row>
      <xdr:rowOff>123824</xdr:rowOff>
    </xdr:from>
    <xdr:to>
      <xdr:col>1</xdr:col>
      <xdr:colOff>1126409</xdr:colOff>
      <xdr:row>5</xdr:row>
      <xdr:rowOff>438149</xdr:rowOff>
    </xdr:to>
    <xdr:pic>
      <xdr:nvPicPr>
        <xdr:cNvPr id="6" name="תמונה 5" descr="A white and black camera&#10;&#10;Description automatically generated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607B299-0DDB-2326-7C1D-D507F954E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37268691" y="4143374"/>
          <a:ext cx="983534" cy="3143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6</xdr:row>
      <xdr:rowOff>95249</xdr:rowOff>
    </xdr:from>
    <xdr:to>
      <xdr:col>1</xdr:col>
      <xdr:colOff>1116883</xdr:colOff>
      <xdr:row>6</xdr:row>
      <xdr:rowOff>428624</xdr:rowOff>
    </xdr:to>
    <xdr:pic>
      <xdr:nvPicPr>
        <xdr:cNvPr id="7" name="תמונה 6" descr="A white and black camera&#10;&#10;Description automatically generated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C506B8D-D86A-6D5F-B615-BC320F946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37278217" y="4686299"/>
          <a:ext cx="1021633" cy="33337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7</xdr:row>
      <xdr:rowOff>104774</xdr:rowOff>
    </xdr:from>
    <xdr:to>
      <xdr:col>1</xdr:col>
      <xdr:colOff>1183957</xdr:colOff>
      <xdr:row>7</xdr:row>
      <xdr:rowOff>476249</xdr:rowOff>
    </xdr:to>
    <xdr:pic>
      <xdr:nvPicPr>
        <xdr:cNvPr id="12" name="תמונה 11" descr="A white and black camera&#10;&#10;Description automatically generated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0496B82-D1BA-91ED-B8D6-842DE0A80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37211143" y="5838824"/>
          <a:ext cx="1126807" cy="371475"/>
        </a:xfrm>
        <a:prstGeom prst="rect">
          <a:avLst/>
        </a:prstGeom>
      </xdr:spPr>
    </xdr:pic>
    <xdr:clientData/>
  </xdr:twoCellAnchor>
  <xdr:twoCellAnchor>
    <xdr:from>
      <xdr:col>1</xdr:col>
      <xdr:colOff>338296</xdr:colOff>
      <xdr:row>8</xdr:row>
      <xdr:rowOff>57149</xdr:rowOff>
    </xdr:from>
    <xdr:to>
      <xdr:col>1</xdr:col>
      <xdr:colOff>952597</xdr:colOff>
      <xdr:row>8</xdr:row>
      <xdr:rowOff>562054</xdr:rowOff>
    </xdr:to>
    <xdr:pic>
      <xdr:nvPicPr>
        <xdr:cNvPr id="20" name="תמונה 19" descr="A white camera with a black lens&#10;&#10;Description automatically generated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FF5A752-574C-5ADC-12CC-655B94669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237442503" y="9220199"/>
          <a:ext cx="614301" cy="50490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9</xdr:row>
      <xdr:rowOff>19050</xdr:rowOff>
    </xdr:from>
    <xdr:to>
      <xdr:col>1</xdr:col>
      <xdr:colOff>971550</xdr:colOff>
      <xdr:row>9</xdr:row>
      <xdr:rowOff>554253</xdr:rowOff>
    </xdr:to>
    <xdr:pic>
      <xdr:nvPicPr>
        <xdr:cNvPr id="21" name="תמונה 20" descr="A white camera with a black lens&#10;&#10;Description automatically generated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79CDF26-3811-9CAF-44EE-F0ED07E1B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37423550" y="9753600"/>
          <a:ext cx="628650" cy="535203"/>
        </a:xfrm>
        <a:prstGeom prst="rect">
          <a:avLst/>
        </a:prstGeom>
      </xdr:spPr>
    </xdr:pic>
    <xdr:clientData/>
  </xdr:twoCellAnchor>
  <xdr:twoCellAnchor>
    <xdr:from>
      <xdr:col>1</xdr:col>
      <xdr:colOff>466725</xdr:colOff>
      <xdr:row>10</xdr:row>
      <xdr:rowOff>6804</xdr:rowOff>
    </xdr:from>
    <xdr:to>
      <xdr:col>1</xdr:col>
      <xdr:colOff>781050</xdr:colOff>
      <xdr:row>10</xdr:row>
      <xdr:rowOff>545646</xdr:rowOff>
    </xdr:to>
    <xdr:pic>
      <xdr:nvPicPr>
        <xdr:cNvPr id="22" name="תמונה 21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2AF83D1-50E6-3473-A504-FB5D7132C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37614050" y="10312854"/>
          <a:ext cx="314325" cy="538842"/>
        </a:xfrm>
        <a:prstGeom prst="rect">
          <a:avLst/>
        </a:prstGeom>
      </xdr:spPr>
    </xdr:pic>
    <xdr:clientData/>
  </xdr:twoCellAnchor>
  <xdr:twoCellAnchor>
    <xdr:from>
      <xdr:col>1</xdr:col>
      <xdr:colOff>446130</xdr:colOff>
      <xdr:row>14</xdr:row>
      <xdr:rowOff>28574</xdr:rowOff>
    </xdr:from>
    <xdr:to>
      <xdr:col>1</xdr:col>
      <xdr:colOff>800166</xdr:colOff>
      <xdr:row>14</xdr:row>
      <xdr:rowOff>552547</xdr:rowOff>
    </xdr:to>
    <xdr:pic>
      <xdr:nvPicPr>
        <xdr:cNvPr id="23" name="תמונה 22" descr="A white and black camera&#10;&#10;Description automatically generated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9C28037-0812-5423-841C-578BF6952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237594934" y="10906124"/>
          <a:ext cx="354036" cy="523973"/>
        </a:xfrm>
        <a:prstGeom prst="rect">
          <a:avLst/>
        </a:prstGeom>
      </xdr:spPr>
    </xdr:pic>
    <xdr:clientData/>
  </xdr:twoCellAnchor>
  <xdr:twoCellAnchor>
    <xdr:from>
      <xdr:col>1</xdr:col>
      <xdr:colOff>466725</xdr:colOff>
      <xdr:row>15</xdr:row>
      <xdr:rowOff>57150</xdr:rowOff>
    </xdr:from>
    <xdr:to>
      <xdr:col>1</xdr:col>
      <xdr:colOff>800166</xdr:colOff>
      <xdr:row>15</xdr:row>
      <xdr:rowOff>523968</xdr:rowOff>
    </xdr:to>
    <xdr:pic>
      <xdr:nvPicPr>
        <xdr:cNvPr id="24" name="תמונה 23" descr="A white and black dome camera&#10;&#10;Description automatically generated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9A902B7-E66E-CB9F-BB33-DA09715B9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37594934" y="11506200"/>
          <a:ext cx="333441" cy="466818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16</xdr:row>
      <xdr:rowOff>38101</xdr:rowOff>
    </xdr:from>
    <xdr:to>
      <xdr:col>1</xdr:col>
      <xdr:colOff>962526</xdr:colOff>
      <xdr:row>16</xdr:row>
      <xdr:rowOff>533401</xdr:rowOff>
    </xdr:to>
    <xdr:pic>
      <xdr:nvPicPr>
        <xdr:cNvPr id="25" name="תמונה 24" descr="A white camera with two black and white cameras&#10;&#10;Description automatically generated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26DD2A9-6F38-F899-048F-86B028A31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237432574" y="12058651"/>
          <a:ext cx="638676" cy="49530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17</xdr:row>
      <xdr:rowOff>47625</xdr:rowOff>
    </xdr:from>
    <xdr:to>
      <xdr:col>1</xdr:col>
      <xdr:colOff>952630</xdr:colOff>
      <xdr:row>17</xdr:row>
      <xdr:rowOff>536803</xdr:rowOff>
    </xdr:to>
    <xdr:pic>
      <xdr:nvPicPr>
        <xdr:cNvPr id="26" name="תמונה 25" descr="A white camera with two black and white cameras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A278FCE-3A92-338F-2B12-AC15CD4E4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237442470" y="12639675"/>
          <a:ext cx="647830" cy="489178"/>
        </a:xfrm>
        <a:prstGeom prst="rect">
          <a:avLst/>
        </a:prstGeom>
      </xdr:spPr>
    </xdr:pic>
    <xdr:clientData/>
  </xdr:twoCellAnchor>
  <xdr:twoCellAnchor>
    <xdr:from>
      <xdr:col>1</xdr:col>
      <xdr:colOff>344001</xdr:colOff>
      <xdr:row>18</xdr:row>
      <xdr:rowOff>28575</xdr:rowOff>
    </xdr:from>
    <xdr:to>
      <xdr:col>1</xdr:col>
      <xdr:colOff>924031</xdr:colOff>
      <xdr:row>18</xdr:row>
      <xdr:rowOff>514350</xdr:rowOff>
    </xdr:to>
    <xdr:pic>
      <xdr:nvPicPr>
        <xdr:cNvPr id="27" name="תמונה 26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968D995-D2E4-281F-ACB1-4E1CC9A06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37471069" y="13192125"/>
          <a:ext cx="580030" cy="485775"/>
        </a:xfrm>
        <a:prstGeom prst="rect">
          <a:avLst/>
        </a:prstGeom>
      </xdr:spPr>
    </xdr:pic>
    <xdr:clientData/>
  </xdr:twoCellAnchor>
  <xdr:twoCellAnchor>
    <xdr:from>
      <xdr:col>1</xdr:col>
      <xdr:colOff>304594</xdr:colOff>
      <xdr:row>19</xdr:row>
      <xdr:rowOff>38100</xdr:rowOff>
    </xdr:from>
    <xdr:to>
      <xdr:col>1</xdr:col>
      <xdr:colOff>1000232</xdr:colOff>
      <xdr:row>19</xdr:row>
      <xdr:rowOff>561975</xdr:rowOff>
    </xdr:to>
    <xdr:pic>
      <xdr:nvPicPr>
        <xdr:cNvPr id="28" name="תמונה 27" descr="A white camera with black lenses&#10;&#10;Description automatically generated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9F552D1C-764C-121D-4B35-3029F97AD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237394868" y="13773150"/>
          <a:ext cx="695638" cy="523875"/>
        </a:xfrm>
        <a:prstGeom prst="rect">
          <a:avLst/>
        </a:prstGeom>
      </xdr:spPr>
    </xdr:pic>
    <xdr:clientData/>
  </xdr:twoCellAnchor>
  <xdr:twoCellAnchor>
    <xdr:from>
      <xdr:col>1</xdr:col>
      <xdr:colOff>260513</xdr:colOff>
      <xdr:row>20</xdr:row>
      <xdr:rowOff>38100</xdr:rowOff>
    </xdr:from>
    <xdr:to>
      <xdr:col>1</xdr:col>
      <xdr:colOff>990707</xdr:colOff>
      <xdr:row>20</xdr:row>
      <xdr:rowOff>542925</xdr:rowOff>
    </xdr:to>
    <xdr:pic>
      <xdr:nvPicPr>
        <xdr:cNvPr id="29" name="תמונה 28" descr="A white camera with black lenses&#10;&#10;Description automatically generated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E23A0BDA-A126-0F90-938F-E34A1502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237404393" y="14344650"/>
          <a:ext cx="730194" cy="504825"/>
        </a:xfrm>
        <a:prstGeom prst="rect">
          <a:avLst/>
        </a:prstGeom>
      </xdr:spPr>
    </xdr:pic>
    <xdr:clientData/>
  </xdr:twoCellAnchor>
  <xdr:twoCellAnchor>
    <xdr:from>
      <xdr:col>1</xdr:col>
      <xdr:colOff>447675</xdr:colOff>
      <xdr:row>21</xdr:row>
      <xdr:rowOff>57150</xdr:rowOff>
    </xdr:from>
    <xdr:to>
      <xdr:col>1</xdr:col>
      <xdr:colOff>786063</xdr:colOff>
      <xdr:row>21</xdr:row>
      <xdr:rowOff>542925</xdr:rowOff>
    </xdr:to>
    <xdr:pic>
      <xdr:nvPicPr>
        <xdr:cNvPr id="30" name="תמונה 29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CFEE6F36-0878-21A0-931E-9825A28BE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37609037" y="14935200"/>
          <a:ext cx="338388" cy="485775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22</xdr:row>
      <xdr:rowOff>28575</xdr:rowOff>
    </xdr:from>
    <xdr:to>
      <xdr:col>1</xdr:col>
      <xdr:colOff>971650</xdr:colOff>
      <xdr:row>22</xdr:row>
      <xdr:rowOff>552523</xdr:rowOff>
    </xdr:to>
    <xdr:pic>
      <xdr:nvPicPr>
        <xdr:cNvPr id="31" name="תמונה 30" descr="A white machine with a black circle&#10;&#10;Description automatically generated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1BE1D6D-8A31-4555-A470-74BE47DE4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1237423450" y="15478125"/>
          <a:ext cx="714475" cy="523948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23</xdr:row>
      <xdr:rowOff>19050</xdr:rowOff>
    </xdr:from>
    <xdr:to>
      <xdr:col>1</xdr:col>
      <xdr:colOff>914400</xdr:colOff>
      <xdr:row>23</xdr:row>
      <xdr:rowOff>528548</xdr:rowOff>
    </xdr:to>
    <xdr:pic>
      <xdr:nvPicPr>
        <xdr:cNvPr id="32" name="תמונה 31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F772454-8A87-4F10-C44D-8FB2BB15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237480700" y="16040100"/>
          <a:ext cx="600075" cy="509498"/>
        </a:xfrm>
        <a:prstGeom prst="rect">
          <a:avLst/>
        </a:prstGeom>
      </xdr:spPr>
    </xdr:pic>
    <xdr:clientData/>
  </xdr:twoCellAnchor>
  <xdr:twoCellAnchor>
    <xdr:from>
      <xdr:col>1</xdr:col>
      <xdr:colOff>314324</xdr:colOff>
      <xdr:row>24</xdr:row>
      <xdr:rowOff>9525</xdr:rowOff>
    </xdr:from>
    <xdr:to>
      <xdr:col>1</xdr:col>
      <xdr:colOff>904874</xdr:colOff>
      <xdr:row>24</xdr:row>
      <xdr:rowOff>510936</xdr:rowOff>
    </xdr:to>
    <xdr:pic>
      <xdr:nvPicPr>
        <xdr:cNvPr id="33" name="תמונה 32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7499AB6-8C09-8670-940D-02C2CF24F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237490226" y="16602075"/>
          <a:ext cx="590550" cy="501411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25</xdr:row>
      <xdr:rowOff>47625</xdr:rowOff>
    </xdr:from>
    <xdr:to>
      <xdr:col>1</xdr:col>
      <xdr:colOff>990722</xdr:colOff>
      <xdr:row>25</xdr:row>
      <xdr:rowOff>542994</xdr:rowOff>
    </xdr:to>
    <xdr:pic>
      <xdr:nvPicPr>
        <xdr:cNvPr id="34" name="תמונה 33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FE5982F-50E4-96B2-840F-35CCFA020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237404378" y="17211675"/>
          <a:ext cx="876422" cy="49536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11</xdr:row>
      <xdr:rowOff>66676</xdr:rowOff>
    </xdr:from>
    <xdr:to>
      <xdr:col>1</xdr:col>
      <xdr:colOff>1173557</xdr:colOff>
      <xdr:row>11</xdr:row>
      <xdr:rowOff>523876</xdr:rowOff>
    </xdr:to>
    <xdr:pic>
      <xdr:nvPicPr>
        <xdr:cNvPr id="4" name="תמונה 3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78A030B4-9DEC-B3A9-2DA1-031B235D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237221543" y="7296151"/>
          <a:ext cx="1049732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</xdr:row>
      <xdr:rowOff>47625</xdr:rowOff>
    </xdr:from>
    <xdr:to>
      <xdr:col>1</xdr:col>
      <xdr:colOff>1135457</xdr:colOff>
      <xdr:row>12</xdr:row>
      <xdr:rowOff>504825</xdr:rowOff>
    </xdr:to>
    <xdr:pic>
      <xdr:nvPicPr>
        <xdr:cNvPr id="8" name="תמונה 7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1B90F2A7-DE17-4A13-9B62-7FDD174FD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237259643" y="7848600"/>
          <a:ext cx="1049732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</xdr:row>
      <xdr:rowOff>57150</xdr:rowOff>
    </xdr:from>
    <xdr:to>
      <xdr:col>1</xdr:col>
      <xdr:colOff>1135457</xdr:colOff>
      <xdr:row>13</xdr:row>
      <xdr:rowOff>514350</xdr:rowOff>
    </xdr:to>
    <xdr:pic>
      <xdr:nvPicPr>
        <xdr:cNvPr id="9" name="תמונה 8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BF951571-90E6-4127-83EE-80E869A9F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237259643" y="8429625"/>
          <a:ext cx="1049732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0</xdr:row>
          <xdr:rowOff>285750</xdr:rowOff>
        </xdr:from>
        <xdr:to>
          <xdr:col>0</xdr:col>
          <xdr:colOff>1438275</xdr:colOff>
          <xdr:row>0</xdr:row>
          <xdr:rowOff>704850</xdr:rowOff>
        </xdr:to>
        <xdr:sp macro="" textlink="">
          <xdr:nvSpPr>
            <xdr:cNvPr id="28687" name="Button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7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400050</xdr:colOff>
          <xdr:row>1</xdr:row>
          <xdr:rowOff>657225</xdr:rowOff>
        </xdr:from>
        <xdr:to>
          <xdr:col>1</xdr:col>
          <xdr:colOff>447675</xdr:colOff>
          <xdr:row>1</xdr:row>
          <xdr:rowOff>1076325</xdr:rowOff>
        </xdr:to>
        <xdr:sp macro="" textlink="">
          <xdr:nvSpPr>
            <xdr:cNvPr id="28688" name="Button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00000000-0008-0000-0700-000010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179294</xdr:colOff>
      <xdr:row>54</xdr:row>
      <xdr:rowOff>33617</xdr:rowOff>
    </xdr:from>
    <xdr:to>
      <xdr:col>1</xdr:col>
      <xdr:colOff>929470</xdr:colOff>
      <xdr:row>54</xdr:row>
      <xdr:rowOff>1019734</xdr:rowOff>
    </xdr:to>
    <xdr:pic>
      <xdr:nvPicPr>
        <xdr:cNvPr id="6" name="Picture 24">
          <a:extLst>
            <a:ext uri="{FF2B5EF4-FFF2-40B4-BE49-F238E27FC236}">
              <a16:creationId xmlns:a16="http://schemas.microsoft.com/office/drawing/2014/main" id="{40F5795C-2EE1-426B-BFA1-DAFEF453A0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31" t="11141" r="20548" b="14429"/>
        <a:stretch/>
      </xdr:blipFill>
      <xdr:spPr>
        <a:xfrm>
          <a:off x="11241885230" y="23484167"/>
          <a:ext cx="750176" cy="614642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53</xdr:row>
      <xdr:rowOff>76200</xdr:rowOff>
    </xdr:from>
    <xdr:to>
      <xdr:col>1</xdr:col>
      <xdr:colOff>990600</xdr:colOff>
      <xdr:row>53</xdr:row>
      <xdr:rowOff>680205</xdr:rowOff>
    </xdr:to>
    <xdr:pic>
      <xdr:nvPicPr>
        <xdr:cNvPr id="2" name="תמונה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3D6BA6-C047-EBA9-DF75-F3195CB1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42186050" y="40043100"/>
          <a:ext cx="847725" cy="60400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55</xdr:row>
      <xdr:rowOff>95250</xdr:rowOff>
    </xdr:from>
    <xdr:to>
      <xdr:col>1</xdr:col>
      <xdr:colOff>1105042</xdr:colOff>
      <xdr:row>55</xdr:row>
      <xdr:rowOff>628724</xdr:rowOff>
    </xdr:to>
    <xdr:pic>
      <xdr:nvPicPr>
        <xdr:cNvPr id="10" name="תמונה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66E100-18B6-4A92-A90F-51D37CE7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42071608" y="41852850"/>
          <a:ext cx="1019317" cy="533474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56</xdr:row>
      <xdr:rowOff>66675</xdr:rowOff>
    </xdr:from>
    <xdr:to>
      <xdr:col>1</xdr:col>
      <xdr:colOff>952605</xdr:colOff>
      <xdr:row>56</xdr:row>
      <xdr:rowOff>743044</xdr:rowOff>
    </xdr:to>
    <xdr:pic>
      <xdr:nvPicPr>
        <xdr:cNvPr id="11" name="תמונה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66D862-4D5B-6A40-1D76-2C3BDE4D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42224045" y="42719625"/>
          <a:ext cx="752580" cy="67636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2</xdr:row>
      <xdr:rowOff>57150</xdr:rowOff>
    </xdr:from>
    <xdr:to>
      <xdr:col>1</xdr:col>
      <xdr:colOff>781050</xdr:colOff>
      <xdr:row>2</xdr:row>
      <xdr:rowOff>799122</xdr:rowOff>
    </xdr:to>
    <xdr:pic>
      <xdr:nvPicPr>
        <xdr:cNvPr id="14" name="תמונה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A66CD8B-C026-9BF1-73F5-71FED040D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42395600" y="1524000"/>
          <a:ext cx="466725" cy="741972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3</xdr:row>
      <xdr:rowOff>57149</xdr:rowOff>
    </xdr:from>
    <xdr:to>
      <xdr:col>1</xdr:col>
      <xdr:colOff>828675</xdr:colOff>
      <xdr:row>3</xdr:row>
      <xdr:rowOff>795336</xdr:rowOff>
    </xdr:to>
    <xdr:pic>
      <xdr:nvPicPr>
        <xdr:cNvPr id="15" name="תמונה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1DD620F-BB9A-D606-CD7C-933A397E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42347975" y="2419349"/>
          <a:ext cx="571500" cy="738187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4</xdr:row>
      <xdr:rowOff>28575</xdr:rowOff>
    </xdr:from>
    <xdr:to>
      <xdr:col>1</xdr:col>
      <xdr:colOff>847725</xdr:colOff>
      <xdr:row>4</xdr:row>
      <xdr:rowOff>787161</xdr:rowOff>
    </xdr:to>
    <xdr:pic>
      <xdr:nvPicPr>
        <xdr:cNvPr id="16" name="תמונה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0B6A5C-ECA0-9A5C-E210-17EC26490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242328925" y="3286125"/>
          <a:ext cx="638175" cy="758586"/>
        </a:xfrm>
        <a:prstGeom prst="rect">
          <a:avLst/>
        </a:prstGeom>
      </xdr:spPr>
    </xdr:pic>
    <xdr:clientData/>
  </xdr:twoCellAnchor>
  <xdr:twoCellAnchor>
    <xdr:from>
      <xdr:col>1</xdr:col>
      <xdr:colOff>228599</xdr:colOff>
      <xdr:row>5</xdr:row>
      <xdr:rowOff>47625</xdr:rowOff>
    </xdr:from>
    <xdr:to>
      <xdr:col>1</xdr:col>
      <xdr:colOff>857249</xdr:colOff>
      <xdr:row>5</xdr:row>
      <xdr:rowOff>818611</xdr:rowOff>
    </xdr:to>
    <xdr:pic>
      <xdr:nvPicPr>
        <xdr:cNvPr id="21" name="תמונה 2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6AA8F02-F5D5-B242-DDA2-4D88FB09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42319401" y="4200525"/>
          <a:ext cx="628650" cy="77098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6</xdr:row>
      <xdr:rowOff>28574</xdr:rowOff>
    </xdr:from>
    <xdr:to>
      <xdr:col>1</xdr:col>
      <xdr:colOff>771524</xdr:colOff>
      <xdr:row>6</xdr:row>
      <xdr:rowOff>859163</xdr:rowOff>
    </xdr:to>
    <xdr:pic>
      <xdr:nvPicPr>
        <xdr:cNvPr id="22" name="תמונה 2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0932DB2-7C37-34CA-4FE5-CF348ADCF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242405126" y="5076824"/>
          <a:ext cx="476249" cy="830589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9</xdr:row>
      <xdr:rowOff>123825</xdr:rowOff>
    </xdr:from>
    <xdr:to>
      <xdr:col>1</xdr:col>
      <xdr:colOff>1028825</xdr:colOff>
      <xdr:row>9</xdr:row>
      <xdr:rowOff>685878</xdr:rowOff>
    </xdr:to>
    <xdr:pic>
      <xdr:nvPicPr>
        <xdr:cNvPr id="24" name="תמונה 23">
          <a:extLst>
            <a:ext uri="{FF2B5EF4-FFF2-40B4-BE49-F238E27FC236}">
              <a16:creationId xmlns:a16="http://schemas.microsoft.com/office/drawing/2014/main" id="{5FD79F8D-7187-D369-032D-410A7B2C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242147825" y="6962775"/>
          <a:ext cx="895475" cy="562053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10</xdr:row>
      <xdr:rowOff>95250</xdr:rowOff>
    </xdr:from>
    <xdr:to>
      <xdr:col>1</xdr:col>
      <xdr:colOff>1038358</xdr:colOff>
      <xdr:row>10</xdr:row>
      <xdr:rowOff>666830</xdr:rowOff>
    </xdr:to>
    <xdr:pic>
      <xdr:nvPicPr>
        <xdr:cNvPr id="25" name="תמונה 24">
          <a:extLst>
            <a:ext uri="{FF2B5EF4-FFF2-40B4-BE49-F238E27FC236}">
              <a16:creationId xmlns:a16="http://schemas.microsoft.com/office/drawing/2014/main" id="{061E6044-4EA9-3F6A-34B0-FB44AF96E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242138292" y="7829550"/>
          <a:ext cx="952633" cy="57158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11</xdr:row>
      <xdr:rowOff>123824</xdr:rowOff>
    </xdr:from>
    <xdr:to>
      <xdr:col>1</xdr:col>
      <xdr:colOff>935037</xdr:colOff>
      <xdr:row>11</xdr:row>
      <xdr:rowOff>742949</xdr:rowOff>
    </xdr:to>
    <xdr:pic>
      <xdr:nvPicPr>
        <xdr:cNvPr id="26" name="תמונה 25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E7186C38-D9B1-4BF1-6189-ACFD0D974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242241613" y="8753474"/>
          <a:ext cx="763587" cy="619125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15</xdr:row>
      <xdr:rowOff>93189</xdr:rowOff>
    </xdr:from>
    <xdr:to>
      <xdr:col>1</xdr:col>
      <xdr:colOff>1026332</xdr:colOff>
      <xdr:row>15</xdr:row>
      <xdr:rowOff>781050</xdr:rowOff>
    </xdr:to>
    <xdr:pic>
      <xdr:nvPicPr>
        <xdr:cNvPr id="27" name="תמונה 2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E75C888-6390-3991-C493-1457056FD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42274143" y="13199589"/>
          <a:ext cx="931082" cy="687861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16</xdr:row>
      <xdr:rowOff>66675</xdr:rowOff>
    </xdr:from>
    <xdr:to>
      <xdr:col>1</xdr:col>
      <xdr:colOff>1030523</xdr:colOff>
      <xdr:row>16</xdr:row>
      <xdr:rowOff>800100</xdr:rowOff>
    </xdr:to>
    <xdr:pic>
      <xdr:nvPicPr>
        <xdr:cNvPr id="28" name="תמונה 27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4F2E6C19-F8F8-A8CF-8FAA-5DD52263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42146127" y="10487025"/>
          <a:ext cx="973373" cy="73342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</xdr:row>
      <xdr:rowOff>66675</xdr:rowOff>
    </xdr:from>
    <xdr:to>
      <xdr:col>1</xdr:col>
      <xdr:colOff>1036755</xdr:colOff>
      <xdr:row>17</xdr:row>
      <xdr:rowOff>819150</xdr:rowOff>
    </xdr:to>
    <xdr:pic>
      <xdr:nvPicPr>
        <xdr:cNvPr id="29" name="תמונה 28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9860A5D-E09E-88B7-42B8-88A2EC726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42139895" y="11382375"/>
          <a:ext cx="998655" cy="7524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18</xdr:row>
      <xdr:rowOff>57150</xdr:rowOff>
    </xdr:from>
    <xdr:to>
      <xdr:col>1</xdr:col>
      <xdr:colOff>1066168</xdr:colOff>
      <xdr:row>18</xdr:row>
      <xdr:rowOff>809625</xdr:rowOff>
    </xdr:to>
    <xdr:pic>
      <xdr:nvPicPr>
        <xdr:cNvPr id="30" name="תמונה 29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BDC4706-174F-55B1-39A4-E39DC210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42110482" y="12268200"/>
          <a:ext cx="1018543" cy="752475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19</xdr:row>
      <xdr:rowOff>104775</xdr:rowOff>
    </xdr:from>
    <xdr:to>
      <xdr:col>1</xdr:col>
      <xdr:colOff>885825</xdr:colOff>
      <xdr:row>19</xdr:row>
      <xdr:rowOff>790575</xdr:rowOff>
    </xdr:to>
    <xdr:pic>
      <xdr:nvPicPr>
        <xdr:cNvPr id="31" name="תמונה 30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8F08AA33-902F-B467-7C0A-ADC991D46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242290825" y="13211175"/>
          <a:ext cx="685800" cy="685800"/>
        </a:xfrm>
        <a:prstGeom prst="rect">
          <a:avLst/>
        </a:prstGeom>
      </xdr:spPr>
    </xdr:pic>
    <xdr:clientData/>
  </xdr:twoCellAnchor>
  <xdr:twoCellAnchor>
    <xdr:from>
      <xdr:col>1</xdr:col>
      <xdr:colOff>219076</xdr:colOff>
      <xdr:row>20</xdr:row>
      <xdr:rowOff>145819</xdr:rowOff>
    </xdr:from>
    <xdr:to>
      <xdr:col>1</xdr:col>
      <xdr:colOff>828749</xdr:colOff>
      <xdr:row>20</xdr:row>
      <xdr:rowOff>666812</xdr:rowOff>
    </xdr:to>
    <xdr:pic>
      <xdr:nvPicPr>
        <xdr:cNvPr id="32" name="תמונה 31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CA781E6F-4C83-E62F-54DB-395BBDF12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242347901" y="14147569"/>
          <a:ext cx="609673" cy="520993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21</xdr:row>
      <xdr:rowOff>142875</xdr:rowOff>
    </xdr:from>
    <xdr:to>
      <xdr:col>1</xdr:col>
      <xdr:colOff>923925</xdr:colOff>
      <xdr:row>21</xdr:row>
      <xdr:rowOff>658467</xdr:rowOff>
    </xdr:to>
    <xdr:pic>
      <xdr:nvPicPr>
        <xdr:cNvPr id="33" name="תמונה 3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FDE90A2-87CA-3FC6-2EFF-9EC99117B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242252725" y="15039975"/>
          <a:ext cx="790575" cy="515592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22</xdr:row>
      <xdr:rowOff>152399</xdr:rowOff>
    </xdr:from>
    <xdr:to>
      <xdr:col>1</xdr:col>
      <xdr:colOff>847725</xdr:colOff>
      <xdr:row>22</xdr:row>
      <xdr:rowOff>733424</xdr:rowOff>
    </xdr:to>
    <xdr:pic>
      <xdr:nvPicPr>
        <xdr:cNvPr id="34" name="תמונה 3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E515205-5368-D49D-310A-6F45CDBFC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42328925" y="15944849"/>
          <a:ext cx="581025" cy="581025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23</xdr:row>
      <xdr:rowOff>123825</xdr:rowOff>
    </xdr:from>
    <xdr:to>
      <xdr:col>1</xdr:col>
      <xdr:colOff>1009650</xdr:colOff>
      <xdr:row>23</xdr:row>
      <xdr:rowOff>777785</xdr:rowOff>
    </xdr:to>
    <xdr:pic>
      <xdr:nvPicPr>
        <xdr:cNvPr id="35" name="תמונה 34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4DF8362-2C03-2B45-243F-A5EA2FB61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242167000" y="16811625"/>
          <a:ext cx="847725" cy="653960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24</xdr:row>
      <xdr:rowOff>47624</xdr:rowOff>
    </xdr:from>
    <xdr:to>
      <xdr:col>1</xdr:col>
      <xdr:colOff>952500</xdr:colOff>
      <xdr:row>24</xdr:row>
      <xdr:rowOff>722312</xdr:rowOff>
    </xdr:to>
    <xdr:pic>
      <xdr:nvPicPr>
        <xdr:cNvPr id="36" name="תמונה 3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E3EA1111-04D9-E60C-1399-4FFD0E9B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242224150" y="17630774"/>
          <a:ext cx="809625" cy="674688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25</xdr:row>
      <xdr:rowOff>57150</xdr:rowOff>
    </xdr:from>
    <xdr:to>
      <xdr:col>1</xdr:col>
      <xdr:colOff>1000125</xdr:colOff>
      <xdr:row>25</xdr:row>
      <xdr:rowOff>750888</xdr:rowOff>
    </xdr:to>
    <xdr:pic>
      <xdr:nvPicPr>
        <xdr:cNvPr id="37" name="תמונה 36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05A3CEA-DBD1-B157-1CF4-998EEBEA0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242176525" y="18535650"/>
          <a:ext cx="876300" cy="693738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26</xdr:row>
      <xdr:rowOff>76200</xdr:rowOff>
    </xdr:from>
    <xdr:to>
      <xdr:col>1</xdr:col>
      <xdr:colOff>971550</xdr:colOff>
      <xdr:row>26</xdr:row>
      <xdr:rowOff>764817</xdr:rowOff>
    </xdr:to>
    <xdr:pic>
      <xdr:nvPicPr>
        <xdr:cNvPr id="38" name="תמונה 37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4C09E05B-83DB-9809-3044-01A8F7457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242205100" y="19450050"/>
          <a:ext cx="828675" cy="688617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27</xdr:row>
      <xdr:rowOff>95250</xdr:rowOff>
    </xdr:from>
    <xdr:to>
      <xdr:col>1</xdr:col>
      <xdr:colOff>952500</xdr:colOff>
      <xdr:row>27</xdr:row>
      <xdr:rowOff>762000</xdr:rowOff>
    </xdr:to>
    <xdr:pic>
      <xdr:nvPicPr>
        <xdr:cNvPr id="39" name="תמונה 38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E9F179FC-AC60-DCE3-52F6-632A823C0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1242224150" y="20364450"/>
          <a:ext cx="800100" cy="66675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29</xdr:row>
      <xdr:rowOff>76200</xdr:rowOff>
    </xdr:from>
    <xdr:to>
      <xdr:col>1</xdr:col>
      <xdr:colOff>1009650</xdr:colOff>
      <xdr:row>29</xdr:row>
      <xdr:rowOff>755736</xdr:rowOff>
    </xdr:to>
    <xdr:pic>
      <xdr:nvPicPr>
        <xdr:cNvPr id="40" name="תמונה 39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738F880-DDC4-BD71-2864-70DE89918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242167000" y="21240750"/>
          <a:ext cx="885825" cy="679536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30</xdr:row>
      <xdr:rowOff>66674</xdr:rowOff>
    </xdr:from>
    <xdr:to>
      <xdr:col>1</xdr:col>
      <xdr:colOff>1038225</xdr:colOff>
      <xdr:row>30</xdr:row>
      <xdr:rowOff>771263</xdr:rowOff>
    </xdr:to>
    <xdr:pic>
      <xdr:nvPicPr>
        <xdr:cNvPr id="41" name="תמונה 40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9352BCD8-4ACF-750C-28EB-58A6F05D8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242138425" y="22126574"/>
          <a:ext cx="952500" cy="704589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31</xdr:row>
      <xdr:rowOff>66675</xdr:rowOff>
    </xdr:from>
    <xdr:to>
      <xdr:col>1</xdr:col>
      <xdr:colOff>1019175</xdr:colOff>
      <xdr:row>31</xdr:row>
      <xdr:rowOff>800752</xdr:rowOff>
    </xdr:to>
    <xdr:pic>
      <xdr:nvPicPr>
        <xdr:cNvPr id="42" name="תמונה 41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8460AD9-0C58-E46F-B0F7-ED64C1CFE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242157475" y="23021925"/>
          <a:ext cx="923925" cy="734077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33</xdr:row>
      <xdr:rowOff>85725</xdr:rowOff>
    </xdr:from>
    <xdr:to>
      <xdr:col>1</xdr:col>
      <xdr:colOff>1000125</xdr:colOff>
      <xdr:row>33</xdr:row>
      <xdr:rowOff>804717</xdr:rowOff>
    </xdr:to>
    <xdr:pic>
      <xdr:nvPicPr>
        <xdr:cNvPr id="43" name="תמונה 42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9B776D75-FFB1-677F-D217-657EB98BB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242176525" y="23936325"/>
          <a:ext cx="895350" cy="718992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34</xdr:row>
      <xdr:rowOff>47625</xdr:rowOff>
    </xdr:from>
    <xdr:to>
      <xdr:col>1</xdr:col>
      <xdr:colOff>933450</xdr:colOff>
      <xdr:row>34</xdr:row>
      <xdr:rowOff>838200</xdr:rowOff>
    </xdr:to>
    <xdr:pic>
      <xdr:nvPicPr>
        <xdr:cNvPr id="44" name="תמונה 43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12D7896C-2469-6DF2-431E-130C61435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242243200" y="24793575"/>
          <a:ext cx="790575" cy="790575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35</xdr:row>
      <xdr:rowOff>47624</xdr:rowOff>
    </xdr:from>
    <xdr:to>
      <xdr:col>1</xdr:col>
      <xdr:colOff>923925</xdr:colOff>
      <xdr:row>35</xdr:row>
      <xdr:rowOff>833177</xdr:rowOff>
    </xdr:to>
    <xdr:pic>
      <xdr:nvPicPr>
        <xdr:cNvPr id="45" name="תמונה 44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6EFF1685-D9E4-E7E8-C757-4CE25A02D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242252725" y="25688924"/>
          <a:ext cx="800100" cy="785553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36</xdr:row>
      <xdr:rowOff>190500</xdr:rowOff>
    </xdr:from>
    <xdr:to>
      <xdr:col>1</xdr:col>
      <xdr:colOff>1028700</xdr:colOff>
      <xdr:row>36</xdr:row>
      <xdr:rowOff>758054</xdr:rowOff>
    </xdr:to>
    <xdr:pic>
      <xdr:nvPicPr>
        <xdr:cNvPr id="46" name="תמונה 45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1F746E45-C581-48C1-A3BF-130B3A9E7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242147950" y="26727150"/>
          <a:ext cx="923925" cy="567554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37</xdr:row>
      <xdr:rowOff>152400</xdr:rowOff>
    </xdr:from>
    <xdr:to>
      <xdr:col>1</xdr:col>
      <xdr:colOff>1038225</xdr:colOff>
      <xdr:row>37</xdr:row>
      <xdr:rowOff>699052</xdr:rowOff>
    </xdr:to>
    <xdr:pic>
      <xdr:nvPicPr>
        <xdr:cNvPr id="47" name="תמונה 46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DE113C74-492C-F7A5-A772-37842426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242138425" y="27584400"/>
          <a:ext cx="942975" cy="546652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40</xdr:row>
      <xdr:rowOff>123825</xdr:rowOff>
    </xdr:from>
    <xdr:to>
      <xdr:col>1</xdr:col>
      <xdr:colOff>866775</xdr:colOff>
      <xdr:row>40</xdr:row>
      <xdr:rowOff>796017</xdr:rowOff>
    </xdr:to>
    <xdr:pic>
      <xdr:nvPicPr>
        <xdr:cNvPr id="49" name="תמונה 48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4EFB3F3E-DF33-E81A-774E-CD5B0E18B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242309875" y="29346525"/>
          <a:ext cx="542925" cy="672192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41</xdr:row>
      <xdr:rowOff>66675</xdr:rowOff>
    </xdr:from>
    <xdr:to>
      <xdr:col>1</xdr:col>
      <xdr:colOff>800100</xdr:colOff>
      <xdr:row>41</xdr:row>
      <xdr:rowOff>853497</xdr:rowOff>
    </xdr:to>
    <xdr:pic>
      <xdr:nvPicPr>
        <xdr:cNvPr id="50" name="תמונה 49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2376A8A5-9350-D964-43FC-6305191B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1242376550" y="30184725"/>
          <a:ext cx="447675" cy="786822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42</xdr:row>
      <xdr:rowOff>142875</xdr:rowOff>
    </xdr:from>
    <xdr:to>
      <xdr:col>1</xdr:col>
      <xdr:colOff>781110</xdr:colOff>
      <xdr:row>42</xdr:row>
      <xdr:rowOff>685876</xdr:rowOff>
    </xdr:to>
    <xdr:pic>
      <xdr:nvPicPr>
        <xdr:cNvPr id="51" name="תמונה 50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7E8B32B2-9F9F-71DB-774E-185CC5798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1242395540" y="31156275"/>
          <a:ext cx="428685" cy="543001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43</xdr:row>
      <xdr:rowOff>85724</xdr:rowOff>
    </xdr:from>
    <xdr:to>
      <xdr:col>1</xdr:col>
      <xdr:colOff>781050</xdr:colOff>
      <xdr:row>43</xdr:row>
      <xdr:rowOff>832755</xdr:rowOff>
    </xdr:to>
    <xdr:pic>
      <xdr:nvPicPr>
        <xdr:cNvPr id="52" name="תמונה 51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125E9F50-B009-47D2-FD8D-78AC434FE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1242395600" y="31994474"/>
          <a:ext cx="428625" cy="747031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44</xdr:row>
      <xdr:rowOff>66675</xdr:rowOff>
    </xdr:from>
    <xdr:to>
      <xdr:col>1</xdr:col>
      <xdr:colOff>752474</xdr:colOff>
      <xdr:row>44</xdr:row>
      <xdr:rowOff>816768</xdr:rowOff>
    </xdr:to>
    <xdr:pic>
      <xdr:nvPicPr>
        <xdr:cNvPr id="53" name="תמונה 52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C7D19423-7CE4-26F4-4C52-7D8AAE1FA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242424176" y="32870775"/>
          <a:ext cx="381000" cy="750093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45</xdr:row>
      <xdr:rowOff>57150</xdr:rowOff>
    </xdr:from>
    <xdr:to>
      <xdr:col>1</xdr:col>
      <xdr:colOff>857250</xdr:colOff>
      <xdr:row>45</xdr:row>
      <xdr:rowOff>756688</xdr:rowOff>
    </xdr:to>
    <xdr:pic>
      <xdr:nvPicPr>
        <xdr:cNvPr id="54" name="תמונה 53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61AD6CCE-C0AE-22D7-E498-532BDEB3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1242319400" y="33756600"/>
          <a:ext cx="638175" cy="699538"/>
        </a:xfrm>
        <a:prstGeom prst="rect">
          <a:avLst/>
        </a:prstGeom>
      </xdr:spPr>
    </xdr:pic>
    <xdr:clientData/>
  </xdr:twoCellAnchor>
  <xdr:twoCellAnchor>
    <xdr:from>
      <xdr:col>1</xdr:col>
      <xdr:colOff>314324</xdr:colOff>
      <xdr:row>46</xdr:row>
      <xdr:rowOff>47625</xdr:rowOff>
    </xdr:from>
    <xdr:to>
      <xdr:col>1</xdr:col>
      <xdr:colOff>771524</xdr:colOff>
      <xdr:row>46</xdr:row>
      <xdr:rowOff>829676</xdr:rowOff>
    </xdr:to>
    <xdr:pic>
      <xdr:nvPicPr>
        <xdr:cNvPr id="55" name="תמונה 54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F2A2389C-D5A9-A94C-BB51-3328093CF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1242405126" y="34642425"/>
          <a:ext cx="457200" cy="782051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47</xdr:row>
      <xdr:rowOff>28575</xdr:rowOff>
    </xdr:from>
    <xdr:to>
      <xdr:col>1</xdr:col>
      <xdr:colOff>790575</xdr:colOff>
      <xdr:row>47</xdr:row>
      <xdr:rowOff>821055</xdr:rowOff>
    </xdr:to>
    <xdr:pic>
      <xdr:nvPicPr>
        <xdr:cNvPr id="56" name="תמונה 55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47F346C2-59EE-D961-160F-0C8DCD845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1242386075" y="35518725"/>
          <a:ext cx="495300" cy="792480"/>
        </a:xfrm>
        <a:prstGeom prst="rect">
          <a:avLst/>
        </a:prstGeom>
      </xdr:spPr>
    </xdr:pic>
    <xdr:clientData/>
  </xdr:twoCellAnchor>
  <xdr:twoCellAnchor>
    <xdr:from>
      <xdr:col>1</xdr:col>
      <xdr:colOff>266701</xdr:colOff>
      <xdr:row>49</xdr:row>
      <xdr:rowOff>130799</xdr:rowOff>
    </xdr:from>
    <xdr:to>
      <xdr:col>1</xdr:col>
      <xdr:colOff>847800</xdr:colOff>
      <xdr:row>49</xdr:row>
      <xdr:rowOff>743028</xdr:rowOff>
    </xdr:to>
    <xdr:pic>
      <xdr:nvPicPr>
        <xdr:cNvPr id="57" name="תמונה 56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3D776CF7-824C-F55E-1A7C-D9BA64B9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1242328850" y="36516299"/>
          <a:ext cx="581099" cy="612229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50</xdr:row>
      <xdr:rowOff>28575</xdr:rowOff>
    </xdr:from>
    <xdr:to>
      <xdr:col>1</xdr:col>
      <xdr:colOff>809625</xdr:colOff>
      <xdr:row>50</xdr:row>
      <xdr:rowOff>874208</xdr:rowOff>
    </xdr:to>
    <xdr:pic>
      <xdr:nvPicPr>
        <xdr:cNvPr id="58" name="תמונה 57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B8CF1DC8-CCE1-1E54-E916-E820FAFF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1242367025" y="37309425"/>
          <a:ext cx="533400" cy="845633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51</xdr:row>
      <xdr:rowOff>47624</xdr:rowOff>
    </xdr:from>
    <xdr:to>
      <xdr:col>1</xdr:col>
      <xdr:colOff>828675</xdr:colOff>
      <xdr:row>51</xdr:row>
      <xdr:rowOff>787853</xdr:rowOff>
    </xdr:to>
    <xdr:pic>
      <xdr:nvPicPr>
        <xdr:cNvPr id="59" name="תמונה 58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B95A0188-3B2E-C843-A91C-D7D9F0528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1242347975" y="38223824"/>
          <a:ext cx="647700" cy="740229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52</xdr:row>
      <xdr:rowOff>47625</xdr:rowOff>
    </xdr:from>
    <xdr:to>
      <xdr:col>1</xdr:col>
      <xdr:colOff>800100</xdr:colOff>
      <xdr:row>52</xdr:row>
      <xdr:rowOff>849441</xdr:rowOff>
    </xdr:to>
    <xdr:pic>
      <xdr:nvPicPr>
        <xdr:cNvPr id="60" name="תמונה 59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F71070BE-1726-5E2B-C1A3-F371CD4B5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1242376550" y="39119175"/>
          <a:ext cx="581025" cy="801816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39</xdr:row>
      <xdr:rowOff>123825</xdr:rowOff>
    </xdr:from>
    <xdr:to>
      <xdr:col>1</xdr:col>
      <xdr:colOff>1062571</xdr:colOff>
      <xdr:row>39</xdr:row>
      <xdr:rowOff>781050</xdr:rowOff>
    </xdr:to>
    <xdr:pic>
      <xdr:nvPicPr>
        <xdr:cNvPr id="61" name="תמונה 60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126DFF50-E893-D207-0C25-D56E0DE06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1242114079" y="28451175"/>
          <a:ext cx="1033996" cy="657225"/>
        </a:xfrm>
        <a:prstGeom prst="rect">
          <a:avLst/>
        </a:prstGeom>
      </xdr:spPr>
    </xdr:pic>
    <xdr:clientData/>
  </xdr:twoCellAnchor>
  <xdr:twoCellAnchor>
    <xdr:from>
      <xdr:col>1</xdr:col>
      <xdr:colOff>331373</xdr:colOff>
      <xdr:row>7</xdr:row>
      <xdr:rowOff>47626</xdr:rowOff>
    </xdr:from>
    <xdr:to>
      <xdr:col>1</xdr:col>
      <xdr:colOff>800268</xdr:colOff>
      <xdr:row>7</xdr:row>
      <xdr:rowOff>847725</xdr:rowOff>
    </xdr:to>
    <xdr:pic>
      <xdr:nvPicPr>
        <xdr:cNvPr id="28676" name="תמונה 28675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B38F8535-65BF-0BA4-3CF9-8EE0214EB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1242376382" y="5991226"/>
          <a:ext cx="468895" cy="800099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8</xdr:row>
      <xdr:rowOff>23845</xdr:rowOff>
    </xdr:from>
    <xdr:to>
      <xdr:col>1</xdr:col>
      <xdr:colOff>819345</xdr:colOff>
      <xdr:row>8</xdr:row>
      <xdr:rowOff>876636</xdr:rowOff>
    </xdr:to>
    <xdr:pic>
      <xdr:nvPicPr>
        <xdr:cNvPr id="28677" name="תמונה 28676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4736A8D1-C95E-6E9E-3312-0D9898CA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1242357305" y="6862795"/>
          <a:ext cx="495495" cy="852791"/>
        </a:xfrm>
        <a:prstGeom prst="rect">
          <a:avLst/>
        </a:prstGeom>
      </xdr:spPr>
    </xdr:pic>
    <xdr:clientData/>
  </xdr:twoCellAnchor>
  <xdr:twoCellAnchor>
    <xdr:from>
      <xdr:col>1</xdr:col>
      <xdr:colOff>180974</xdr:colOff>
      <xdr:row>28</xdr:row>
      <xdr:rowOff>66675</xdr:rowOff>
    </xdr:from>
    <xdr:to>
      <xdr:col>1</xdr:col>
      <xdr:colOff>904874</xdr:colOff>
      <xdr:row>28</xdr:row>
      <xdr:rowOff>771525</xdr:rowOff>
    </xdr:to>
    <xdr:pic>
      <xdr:nvPicPr>
        <xdr:cNvPr id="23" name="תמונה 22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7CD060DF-F99D-8288-A6C9-8E8E9E085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1242271776" y="23917275"/>
          <a:ext cx="723900" cy="70485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32</xdr:row>
      <xdr:rowOff>19051</xdr:rowOff>
    </xdr:from>
    <xdr:to>
      <xdr:col>1</xdr:col>
      <xdr:colOff>949031</xdr:colOff>
      <xdr:row>32</xdr:row>
      <xdr:rowOff>876300</xdr:rowOff>
    </xdr:to>
    <xdr:pic>
      <xdr:nvPicPr>
        <xdr:cNvPr id="3" name="תמונה 2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B73CDE12-C796-4964-B9E3-265FE4741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556" t="10666" r="15555" b="12444"/>
        <a:stretch/>
      </xdr:blipFill>
      <xdr:spPr bwMode="auto">
        <a:xfrm>
          <a:off x="11242227619" y="27451051"/>
          <a:ext cx="768056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83431</xdr:colOff>
      <xdr:row>12</xdr:row>
      <xdr:rowOff>171450</xdr:rowOff>
    </xdr:from>
    <xdr:to>
      <xdr:col>1</xdr:col>
      <xdr:colOff>1076873</xdr:colOff>
      <xdr:row>12</xdr:row>
      <xdr:rowOff>771855</xdr:rowOff>
    </xdr:to>
    <xdr:pic>
      <xdr:nvPicPr>
        <xdr:cNvPr id="5" name="תמונה 4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12638FCF-1C02-E8BC-9752-54E3C8AE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1242099777" y="10591800"/>
          <a:ext cx="993442" cy="600405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13</xdr:row>
      <xdr:rowOff>171450</xdr:rowOff>
    </xdr:from>
    <xdr:to>
      <xdr:col>1</xdr:col>
      <xdr:colOff>1079167</xdr:colOff>
      <xdr:row>13</xdr:row>
      <xdr:rowOff>771855</xdr:rowOff>
    </xdr:to>
    <xdr:pic>
      <xdr:nvPicPr>
        <xdr:cNvPr id="7" name="תמונה 6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817891F2-1B8C-4AB5-B515-39227FFD6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1242097483" y="11487150"/>
          <a:ext cx="993442" cy="600405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38</xdr:row>
      <xdr:rowOff>133351</xdr:rowOff>
    </xdr:from>
    <xdr:to>
      <xdr:col>1</xdr:col>
      <xdr:colOff>1024304</xdr:colOff>
      <xdr:row>38</xdr:row>
      <xdr:rowOff>790575</xdr:rowOff>
    </xdr:to>
    <xdr:pic>
      <xdr:nvPicPr>
        <xdr:cNvPr id="4" name="תמונה 3" descr="Hikvision DS-KH8381-WTE1 8 Series Indoor Station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F696CA78-4BE6-7877-FC69-FC4AEAE1E9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75" t="28750" r="21875" b="30625"/>
        <a:stretch>
          <a:fillRect/>
        </a:stretch>
      </xdr:blipFill>
      <xdr:spPr bwMode="auto">
        <a:xfrm>
          <a:off x="11242152346" y="32937451"/>
          <a:ext cx="910003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432854</xdr:colOff>
      <xdr:row>38</xdr:row>
      <xdr:rowOff>438950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ED60681B-FD6D-4581-A10C-9CAD93175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244582121" y="328041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1323975</xdr:colOff>
      <xdr:row>12</xdr:row>
      <xdr:rowOff>19050</xdr:rowOff>
    </xdr:from>
    <xdr:to>
      <xdr:col>0</xdr:col>
      <xdr:colOff>1790642</xdr:colOff>
      <xdr:row>12</xdr:row>
      <xdr:rowOff>485717</xdr:rowOff>
    </xdr:to>
    <xdr:pic>
      <xdr:nvPicPr>
        <xdr:cNvPr id="9" name="תמונה 8">
          <a:extLst>
            <a:ext uri="{FF2B5EF4-FFF2-40B4-BE49-F238E27FC236}">
              <a16:creationId xmlns:a16="http://schemas.microsoft.com/office/drawing/2014/main" id="{A2623403-6484-40A7-B373-A6B3488FD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BEBA8EAE-BF5A-486C-A8C5-ECC9F3942E4B}">
              <a14:imgProps xmlns:a14="http://schemas.microsoft.com/office/drawing/2010/main">
                <a14:imgLayer r:embed="rId102">
                  <a14:imgEffect>
                    <a14:backgroundRemoval t="2041" b="89796" l="6122" r="95918">
                      <a14:foregroundMark x1="34694" y1="2041" x2="89796" y2="63265"/>
                      <a14:foregroundMark x1="95918" y1="81633" x2="95918" y2="89796"/>
                      <a14:foregroundMark x1="18367" y1="2041" x2="4082" y2="612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11243224333" y="10439400"/>
          <a:ext cx="466667" cy="466667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14</xdr:row>
      <xdr:rowOff>114300</xdr:rowOff>
    </xdr:from>
    <xdr:to>
      <xdr:col>1</xdr:col>
      <xdr:colOff>1114425</xdr:colOff>
      <xdr:row>14</xdr:row>
      <xdr:rowOff>788505</xdr:rowOff>
    </xdr:to>
    <xdr:pic>
      <xdr:nvPicPr>
        <xdr:cNvPr id="12" name="תמונה 11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FA08C850-E7B1-4236-7E9B-BB9D463F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1242062225" y="12325350"/>
          <a:ext cx="1057275" cy="674205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14</xdr:row>
      <xdr:rowOff>571500</xdr:rowOff>
    </xdr:from>
    <xdr:to>
      <xdr:col>2</xdr:col>
      <xdr:colOff>914518</xdr:colOff>
      <xdr:row>14</xdr:row>
      <xdr:rowOff>838237</xdr:rowOff>
    </xdr:to>
    <xdr:pic>
      <xdr:nvPicPr>
        <xdr:cNvPr id="13" name="תמונה 12">
          <a:extLst>
            <a:ext uri="{FF2B5EF4-FFF2-40B4-BE49-F238E27FC236}">
              <a16:creationId xmlns:a16="http://schemas.microsoft.com/office/drawing/2014/main" id="{13D8FFD2-B47D-E175-B285-6E06B0812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1241119132" y="12782550"/>
          <a:ext cx="847843" cy="2667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432854</xdr:colOff>
      <xdr:row>14</xdr:row>
      <xdr:rowOff>438950</xdr:rowOff>
    </xdr:to>
    <xdr:pic>
      <xdr:nvPicPr>
        <xdr:cNvPr id="17" name="תמונה 16">
          <a:extLst>
            <a:ext uri="{FF2B5EF4-FFF2-40B4-BE49-F238E27FC236}">
              <a16:creationId xmlns:a16="http://schemas.microsoft.com/office/drawing/2014/main" id="{8C01E373-2A36-4FF3-8732-5E809CFAD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244705946" y="12211050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48</xdr:row>
      <xdr:rowOff>9526</xdr:rowOff>
    </xdr:from>
    <xdr:to>
      <xdr:col>1</xdr:col>
      <xdr:colOff>755483</xdr:colOff>
      <xdr:row>48</xdr:row>
      <xdr:rowOff>866776</xdr:rowOff>
    </xdr:to>
    <xdr:pic>
      <xdr:nvPicPr>
        <xdr:cNvPr id="18" name="תמונה 17">
          <a:extLst>
            <a:ext uri="{FF2B5EF4-FFF2-40B4-BE49-F238E27FC236}">
              <a16:creationId xmlns:a16="http://schemas.microsoft.com/office/drawing/2014/main" id="{DAAE0ED6-78A6-06B1-3BC0-645C7534E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1242544992" y="42662476"/>
          <a:ext cx="460208" cy="857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432854</xdr:colOff>
      <xdr:row>48</xdr:row>
      <xdr:rowOff>438950</xdr:rowOff>
    </xdr:to>
    <xdr:pic>
      <xdr:nvPicPr>
        <xdr:cNvPr id="19" name="תמונה 18">
          <a:extLst>
            <a:ext uri="{FF2B5EF4-FFF2-40B4-BE49-F238E27FC236}">
              <a16:creationId xmlns:a16="http://schemas.microsoft.com/office/drawing/2014/main" id="{D0A03393-0E35-41CE-A539-6DCE6E045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1244705946" y="42652950"/>
          <a:ext cx="432854" cy="438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0</xdr:row>
          <xdr:rowOff>257175</xdr:rowOff>
        </xdr:from>
        <xdr:to>
          <xdr:col>0</xdr:col>
          <xdr:colOff>1409700</xdr:colOff>
          <xdr:row>0</xdr:row>
          <xdr:rowOff>676275</xdr:rowOff>
        </xdr:to>
        <xdr:sp macro="" textlink="">
          <xdr:nvSpPr>
            <xdr:cNvPr id="61441" name="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8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400050</xdr:colOff>
          <xdr:row>1</xdr:row>
          <xdr:rowOff>657225</xdr:rowOff>
        </xdr:from>
        <xdr:to>
          <xdr:col>1</xdr:col>
          <xdr:colOff>447675</xdr:colOff>
          <xdr:row>1</xdr:row>
          <xdr:rowOff>1076325</xdr:rowOff>
        </xdr:to>
        <xdr:sp macro="" textlink="">
          <xdr:nvSpPr>
            <xdr:cNvPr id="61442" name="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8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הצג כלי מיון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247650</xdr:colOff>
      <xdr:row>2</xdr:row>
      <xdr:rowOff>76200</xdr:rowOff>
    </xdr:from>
    <xdr:to>
      <xdr:col>1</xdr:col>
      <xdr:colOff>1190757</xdr:colOff>
      <xdr:row>2</xdr:row>
      <xdr:rowOff>904991</xdr:rowOff>
    </xdr:to>
    <xdr:pic>
      <xdr:nvPicPr>
        <xdr:cNvPr id="3" name="תמונה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10561-9981-7D43-5B60-087193A2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42757418" y="1619250"/>
          <a:ext cx="943107" cy="828791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9</xdr:row>
      <xdr:rowOff>76200</xdr:rowOff>
    </xdr:from>
    <xdr:to>
      <xdr:col>1</xdr:col>
      <xdr:colOff>1352727</xdr:colOff>
      <xdr:row>9</xdr:row>
      <xdr:rowOff>952622</xdr:rowOff>
    </xdr:to>
    <xdr:pic>
      <xdr:nvPicPr>
        <xdr:cNvPr id="5" name="תמונה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7CE9B88-69A3-8959-3E4D-0B46E2183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42595448" y="3543300"/>
          <a:ext cx="1267002" cy="876422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8</xdr:row>
      <xdr:rowOff>19050</xdr:rowOff>
    </xdr:from>
    <xdr:to>
      <xdr:col>1</xdr:col>
      <xdr:colOff>1352724</xdr:colOff>
      <xdr:row>8</xdr:row>
      <xdr:rowOff>914525</xdr:rowOff>
    </xdr:to>
    <xdr:pic>
      <xdr:nvPicPr>
        <xdr:cNvPr id="6" name="תמונה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ECEC46-FAE1-4555-288D-693070C7D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42595451" y="4448175"/>
          <a:ext cx="1247949" cy="895475"/>
        </a:xfrm>
        <a:prstGeom prst="rect">
          <a:avLst/>
        </a:prstGeom>
      </xdr:spPr>
    </xdr:pic>
    <xdr:clientData/>
  </xdr:twoCellAnchor>
  <xdr:twoCellAnchor>
    <xdr:from>
      <xdr:col>1</xdr:col>
      <xdr:colOff>178067</xdr:colOff>
      <xdr:row>11</xdr:row>
      <xdr:rowOff>76200</xdr:rowOff>
    </xdr:from>
    <xdr:to>
      <xdr:col>1</xdr:col>
      <xdr:colOff>1286044</xdr:colOff>
      <xdr:row>11</xdr:row>
      <xdr:rowOff>905001</xdr:rowOff>
    </xdr:to>
    <xdr:pic>
      <xdr:nvPicPr>
        <xdr:cNvPr id="7" name="תמונה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50D0EF-1F14-CC2B-301C-D1B348674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242662131" y="5467350"/>
          <a:ext cx="1107977" cy="828801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10</xdr:row>
      <xdr:rowOff>19050</xdr:rowOff>
    </xdr:from>
    <xdr:to>
      <xdr:col>1</xdr:col>
      <xdr:colOff>1276511</xdr:colOff>
      <xdr:row>10</xdr:row>
      <xdr:rowOff>885946</xdr:rowOff>
    </xdr:to>
    <xdr:pic>
      <xdr:nvPicPr>
        <xdr:cNvPr id="8" name="תמונה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26B9398-FD90-1D67-29CF-D5307420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42671664" y="6372225"/>
          <a:ext cx="1152686" cy="866896"/>
        </a:xfrm>
        <a:prstGeom prst="rect">
          <a:avLst/>
        </a:prstGeom>
      </xdr:spPr>
    </xdr:pic>
    <xdr:clientData/>
  </xdr:twoCellAnchor>
  <xdr:twoCellAnchor>
    <xdr:from>
      <xdr:col>1</xdr:col>
      <xdr:colOff>485775</xdr:colOff>
      <xdr:row>13</xdr:row>
      <xdr:rowOff>66675</xdr:rowOff>
    </xdr:from>
    <xdr:to>
      <xdr:col>1</xdr:col>
      <xdr:colOff>914460</xdr:colOff>
      <xdr:row>13</xdr:row>
      <xdr:rowOff>943097</xdr:rowOff>
    </xdr:to>
    <xdr:pic>
      <xdr:nvPicPr>
        <xdr:cNvPr id="9" name="תמונה 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141AE85-5028-B72B-2705-4CD140FB4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243033715" y="7381875"/>
          <a:ext cx="428685" cy="876422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12</xdr:row>
      <xdr:rowOff>47625</xdr:rowOff>
    </xdr:from>
    <xdr:to>
      <xdr:col>1</xdr:col>
      <xdr:colOff>904935</xdr:colOff>
      <xdr:row>12</xdr:row>
      <xdr:rowOff>904995</xdr:rowOff>
    </xdr:to>
    <xdr:pic>
      <xdr:nvPicPr>
        <xdr:cNvPr id="10" name="תמונה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F72B119-1467-671E-3D85-F45F2807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243043240" y="8324850"/>
          <a:ext cx="428685" cy="85737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15</xdr:row>
      <xdr:rowOff>19050</xdr:rowOff>
    </xdr:from>
    <xdr:to>
      <xdr:col>1</xdr:col>
      <xdr:colOff>952574</xdr:colOff>
      <xdr:row>15</xdr:row>
      <xdr:rowOff>952630</xdr:rowOff>
    </xdr:to>
    <xdr:pic>
      <xdr:nvPicPr>
        <xdr:cNvPr id="11" name="תמונה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7FAF30C-DD98-D781-7BB9-EF41F072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242995601" y="9258300"/>
          <a:ext cx="533474" cy="933580"/>
        </a:xfrm>
        <a:prstGeom prst="rect">
          <a:avLst/>
        </a:prstGeom>
      </xdr:spPr>
    </xdr:pic>
    <xdr:clientData/>
  </xdr:twoCellAnchor>
  <xdr:twoCellAnchor>
    <xdr:from>
      <xdr:col>1</xdr:col>
      <xdr:colOff>416453</xdr:colOff>
      <xdr:row>14</xdr:row>
      <xdr:rowOff>28575</xdr:rowOff>
    </xdr:from>
    <xdr:to>
      <xdr:col>1</xdr:col>
      <xdr:colOff>933524</xdr:colOff>
      <xdr:row>14</xdr:row>
      <xdr:rowOff>933450</xdr:rowOff>
    </xdr:to>
    <xdr:pic>
      <xdr:nvPicPr>
        <xdr:cNvPr id="12" name="תמונה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1FAB1CB-5DDE-FE71-61C0-4AE5DE929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243100376" y="14077950"/>
          <a:ext cx="517071" cy="904875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18</xdr:row>
      <xdr:rowOff>28575</xdr:rowOff>
    </xdr:from>
    <xdr:to>
      <xdr:col>1</xdr:col>
      <xdr:colOff>971627</xdr:colOff>
      <xdr:row>18</xdr:row>
      <xdr:rowOff>943103</xdr:rowOff>
    </xdr:to>
    <xdr:pic>
      <xdr:nvPicPr>
        <xdr:cNvPr id="13" name="תמונה 1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2EFC1E1-5BE0-6F44-9FAD-1C8BA2F49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42976548" y="11191875"/>
          <a:ext cx="552527" cy="914528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19</xdr:row>
      <xdr:rowOff>47625</xdr:rowOff>
    </xdr:from>
    <xdr:to>
      <xdr:col>1</xdr:col>
      <xdr:colOff>952566</xdr:colOff>
      <xdr:row>19</xdr:row>
      <xdr:rowOff>943100</xdr:rowOff>
    </xdr:to>
    <xdr:pic>
      <xdr:nvPicPr>
        <xdr:cNvPr id="14" name="תמונה 1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E1FDAF1-DBE3-51E1-9970-4AFC8374A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1242995609" y="12172950"/>
          <a:ext cx="476316" cy="895475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20</xdr:row>
      <xdr:rowOff>38100</xdr:rowOff>
    </xdr:from>
    <xdr:to>
      <xdr:col>1</xdr:col>
      <xdr:colOff>1362245</xdr:colOff>
      <xdr:row>20</xdr:row>
      <xdr:rowOff>924049</xdr:rowOff>
    </xdr:to>
    <xdr:pic>
      <xdr:nvPicPr>
        <xdr:cNvPr id="15" name="תמונה 1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6B3237E-B9CC-4527-3D17-3F53A7AF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42585930" y="13125450"/>
          <a:ext cx="1219370" cy="885949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21</xdr:row>
      <xdr:rowOff>57150</xdr:rowOff>
    </xdr:from>
    <xdr:to>
      <xdr:col>1</xdr:col>
      <xdr:colOff>1343195</xdr:colOff>
      <xdr:row>21</xdr:row>
      <xdr:rowOff>914520</xdr:rowOff>
    </xdr:to>
    <xdr:pic>
      <xdr:nvPicPr>
        <xdr:cNvPr id="16" name="תמונה 1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23F7FEF7-CCE0-0F29-D06D-DBD20F27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242604980" y="14106525"/>
          <a:ext cx="1219370" cy="85737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22</xdr:row>
      <xdr:rowOff>28575</xdr:rowOff>
    </xdr:from>
    <xdr:to>
      <xdr:col>1</xdr:col>
      <xdr:colOff>1133587</xdr:colOff>
      <xdr:row>22</xdr:row>
      <xdr:rowOff>933576</xdr:rowOff>
    </xdr:to>
    <xdr:pic>
      <xdr:nvPicPr>
        <xdr:cNvPr id="17" name="תמונה 16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7787C8E-E121-00E0-9D00-88B606C70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242814588" y="15039975"/>
          <a:ext cx="800212" cy="905001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23</xdr:row>
      <xdr:rowOff>38100</xdr:rowOff>
    </xdr:from>
    <xdr:to>
      <xdr:col>1</xdr:col>
      <xdr:colOff>1095487</xdr:colOff>
      <xdr:row>23</xdr:row>
      <xdr:rowOff>952628</xdr:rowOff>
    </xdr:to>
    <xdr:pic>
      <xdr:nvPicPr>
        <xdr:cNvPr id="18" name="תמונה 17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C3F2954-2510-C830-05B8-A8A899B7A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242852688" y="16011525"/>
          <a:ext cx="800212" cy="914528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24</xdr:row>
      <xdr:rowOff>47625</xdr:rowOff>
    </xdr:from>
    <xdr:to>
      <xdr:col>1</xdr:col>
      <xdr:colOff>1257457</xdr:colOff>
      <xdr:row>24</xdr:row>
      <xdr:rowOff>885942</xdr:rowOff>
    </xdr:to>
    <xdr:pic>
      <xdr:nvPicPr>
        <xdr:cNvPr id="19" name="תמונה 18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43F3634-8FFA-5D55-E0F1-3AB97DBC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42690718" y="16983075"/>
          <a:ext cx="1124107" cy="838317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25</xdr:row>
      <xdr:rowOff>66675</xdr:rowOff>
    </xdr:from>
    <xdr:to>
      <xdr:col>1</xdr:col>
      <xdr:colOff>1266985</xdr:colOff>
      <xdr:row>25</xdr:row>
      <xdr:rowOff>914518</xdr:rowOff>
    </xdr:to>
    <xdr:pic>
      <xdr:nvPicPr>
        <xdr:cNvPr id="20" name="תמונה 19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0C004C0-7385-C58C-9FA7-D6E5BAE90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242681190" y="17964150"/>
          <a:ext cx="1143160" cy="847843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26</xdr:row>
      <xdr:rowOff>38100</xdr:rowOff>
    </xdr:from>
    <xdr:to>
      <xdr:col>1</xdr:col>
      <xdr:colOff>1105002</xdr:colOff>
      <xdr:row>26</xdr:row>
      <xdr:rowOff>943101</xdr:rowOff>
    </xdr:to>
    <xdr:pic>
      <xdr:nvPicPr>
        <xdr:cNvPr id="21" name="תמונה 20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898A383F-BB24-0FCA-D196-E6984CA3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242843173" y="18897600"/>
          <a:ext cx="733527" cy="905001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27</xdr:row>
      <xdr:rowOff>57150</xdr:rowOff>
    </xdr:from>
    <xdr:to>
      <xdr:col>1</xdr:col>
      <xdr:colOff>1162168</xdr:colOff>
      <xdr:row>27</xdr:row>
      <xdr:rowOff>924046</xdr:rowOff>
    </xdr:to>
    <xdr:pic>
      <xdr:nvPicPr>
        <xdr:cNvPr id="22" name="תמונה 21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B702FD8A-7EFE-D7A8-D887-960F13284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242786007" y="19878675"/>
          <a:ext cx="847843" cy="866896"/>
        </a:xfrm>
        <a:prstGeom prst="rect">
          <a:avLst/>
        </a:prstGeom>
      </xdr:spPr>
    </xdr:pic>
    <xdr:clientData/>
  </xdr:twoCellAnchor>
  <xdr:twoCellAnchor>
    <xdr:from>
      <xdr:col>1</xdr:col>
      <xdr:colOff>361950</xdr:colOff>
      <xdr:row>28</xdr:row>
      <xdr:rowOff>28575</xdr:rowOff>
    </xdr:from>
    <xdr:to>
      <xdr:col>1</xdr:col>
      <xdr:colOff>1105004</xdr:colOff>
      <xdr:row>28</xdr:row>
      <xdr:rowOff>924050</xdr:rowOff>
    </xdr:to>
    <xdr:pic>
      <xdr:nvPicPr>
        <xdr:cNvPr id="23" name="תמונה 2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73F4104F-0462-D2CD-66F2-D23EB888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242843171" y="20812125"/>
          <a:ext cx="743054" cy="895475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29</xdr:row>
      <xdr:rowOff>47625</xdr:rowOff>
    </xdr:from>
    <xdr:to>
      <xdr:col>1</xdr:col>
      <xdr:colOff>1028790</xdr:colOff>
      <xdr:row>29</xdr:row>
      <xdr:rowOff>933574</xdr:rowOff>
    </xdr:to>
    <xdr:pic>
      <xdr:nvPicPr>
        <xdr:cNvPr id="24" name="תמונה 23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DDE4FC47-F899-05BA-4AAD-8A84D667D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242919385" y="21793200"/>
          <a:ext cx="647790" cy="885949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30</xdr:row>
      <xdr:rowOff>57150</xdr:rowOff>
    </xdr:from>
    <xdr:to>
      <xdr:col>1</xdr:col>
      <xdr:colOff>1076437</xdr:colOff>
      <xdr:row>30</xdr:row>
      <xdr:rowOff>914520</xdr:rowOff>
    </xdr:to>
    <xdr:pic>
      <xdr:nvPicPr>
        <xdr:cNvPr id="25" name="תמונה 24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9FA782A-069E-DE7E-55F4-86C1035D4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242871738" y="22764750"/>
          <a:ext cx="800212" cy="857370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31</xdr:row>
      <xdr:rowOff>19050</xdr:rowOff>
    </xdr:from>
    <xdr:to>
      <xdr:col>1</xdr:col>
      <xdr:colOff>1000205</xdr:colOff>
      <xdr:row>31</xdr:row>
      <xdr:rowOff>943104</xdr:rowOff>
    </xdr:to>
    <xdr:pic>
      <xdr:nvPicPr>
        <xdr:cNvPr id="26" name="תמונה 25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6C6CB536-49BC-81C1-648A-2379ED954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1242947970" y="23688675"/>
          <a:ext cx="571580" cy="924054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32</xdr:row>
      <xdr:rowOff>38100</xdr:rowOff>
    </xdr:from>
    <xdr:to>
      <xdr:col>1</xdr:col>
      <xdr:colOff>1009735</xdr:colOff>
      <xdr:row>32</xdr:row>
      <xdr:rowOff>943101</xdr:rowOff>
    </xdr:to>
    <xdr:pic>
      <xdr:nvPicPr>
        <xdr:cNvPr id="28" name="תמונה 27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ED9A9116-AC3F-0A4F-2F3A-AB65AC33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242938440" y="25631775"/>
          <a:ext cx="609685" cy="905001"/>
        </a:xfrm>
        <a:prstGeom prst="rect">
          <a:avLst/>
        </a:prstGeom>
      </xdr:spPr>
    </xdr:pic>
    <xdr:clientData/>
  </xdr:twoCellAnchor>
  <xdr:twoCellAnchor>
    <xdr:from>
      <xdr:col>1</xdr:col>
      <xdr:colOff>482082</xdr:colOff>
      <xdr:row>40</xdr:row>
      <xdr:rowOff>66674</xdr:rowOff>
    </xdr:from>
    <xdr:to>
      <xdr:col>1</xdr:col>
      <xdr:colOff>904941</xdr:colOff>
      <xdr:row>40</xdr:row>
      <xdr:rowOff>895479</xdr:rowOff>
    </xdr:to>
    <xdr:pic>
      <xdr:nvPicPr>
        <xdr:cNvPr id="34" name="תמונה 33" descr="Hikvision DS-KAB673-S1 Protective Shield for DS-K1T673 ...">
          <a:extLst>
            <a:ext uri="{FF2B5EF4-FFF2-40B4-BE49-F238E27FC236}">
              <a16:creationId xmlns:a16="http://schemas.microsoft.com/office/drawing/2014/main" id="{865973DD-D439-3A21-053B-2D66C4FDC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243128959" y="32394524"/>
          <a:ext cx="422859" cy="828805"/>
        </a:xfrm>
        <a:prstGeom prst="rect">
          <a:avLst/>
        </a:prstGeom>
      </xdr:spPr>
    </xdr:pic>
    <xdr:clientData/>
  </xdr:twoCellAnchor>
  <xdr:twoCellAnchor>
    <xdr:from>
      <xdr:col>1</xdr:col>
      <xdr:colOff>498035</xdr:colOff>
      <xdr:row>33</xdr:row>
      <xdr:rowOff>28575</xdr:rowOff>
    </xdr:from>
    <xdr:to>
      <xdr:col>1</xdr:col>
      <xdr:colOff>923925</xdr:colOff>
      <xdr:row>33</xdr:row>
      <xdr:rowOff>952500</xdr:rowOff>
    </xdr:to>
    <xdr:pic>
      <xdr:nvPicPr>
        <xdr:cNvPr id="41" name="תמונה 40" descr="Value Series Face Access Terminal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7C47478B-AE0C-D80E-1649-D4A5E529C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75" t="7878" r="39750" b="5251"/>
        <a:stretch/>
      </xdr:blipFill>
      <xdr:spPr bwMode="auto">
        <a:xfrm>
          <a:off x="11243024250" y="29470350"/>
          <a:ext cx="42589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142876</xdr:colOff>
      <xdr:row>37</xdr:row>
      <xdr:rowOff>171451</xdr:rowOff>
    </xdr:from>
    <xdr:to>
      <xdr:col>1</xdr:col>
      <xdr:colOff>1371601</xdr:colOff>
      <xdr:row>37</xdr:row>
      <xdr:rowOff>735547</xdr:rowOff>
    </xdr:to>
    <xdr:pic>
      <xdr:nvPicPr>
        <xdr:cNvPr id="36" name="תמונה 35">
          <a:extLst>
            <a:ext uri="{FF2B5EF4-FFF2-40B4-BE49-F238E27FC236}">
              <a16:creationId xmlns:a16="http://schemas.microsoft.com/office/drawing/2014/main" id="{BE69D3FC-7295-2143-2938-9C92FA2AA4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1" t="32000" r="13667" b="34334"/>
        <a:stretch/>
      </xdr:blipFill>
      <xdr:spPr bwMode="auto">
        <a:xfrm>
          <a:off x="11242576574" y="30575251"/>
          <a:ext cx="1228725" cy="564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104774</xdr:colOff>
      <xdr:row>38</xdr:row>
      <xdr:rowOff>139573</xdr:rowOff>
    </xdr:from>
    <xdr:to>
      <xdr:col>1</xdr:col>
      <xdr:colOff>1343024</xdr:colOff>
      <xdr:row>38</xdr:row>
      <xdr:rowOff>899033</xdr:rowOff>
    </xdr:to>
    <xdr:pic>
      <xdr:nvPicPr>
        <xdr:cNvPr id="43" name="תמונה 42" descr="Hikvision - DS-KAB673-FB - Bluetooth and fingerprint reader module ...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5FF62EBD-4F3D-DB76-0853-43A3BF109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2605151" y="31505398"/>
          <a:ext cx="1238250" cy="759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276226</xdr:colOff>
      <xdr:row>3</xdr:row>
      <xdr:rowOff>38099</xdr:rowOff>
    </xdr:from>
    <xdr:to>
      <xdr:col>1</xdr:col>
      <xdr:colOff>1190625</xdr:colOff>
      <xdr:row>3</xdr:row>
      <xdr:rowOff>952498</xdr:rowOff>
    </xdr:to>
    <xdr:pic>
      <xdr:nvPicPr>
        <xdr:cNvPr id="29" name="תמונה 28" descr="Pro Series Access Contoller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865B3A99-D8A8-43C0-36F8-F47B7007F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2757550" y="3505199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498035</xdr:colOff>
      <xdr:row>34</xdr:row>
      <xdr:rowOff>28575</xdr:rowOff>
    </xdr:from>
    <xdr:to>
      <xdr:col>1</xdr:col>
      <xdr:colOff>923925</xdr:colOff>
      <xdr:row>34</xdr:row>
      <xdr:rowOff>952500</xdr:rowOff>
    </xdr:to>
    <xdr:pic>
      <xdr:nvPicPr>
        <xdr:cNvPr id="4" name="תמונה 3" descr="Value Series Face Access Terminal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7077D8DC-EDED-4B5A-8697-8494FFAF9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75" t="7878" r="39750" b="5251"/>
        <a:stretch/>
      </xdr:blipFill>
      <xdr:spPr bwMode="auto">
        <a:xfrm>
          <a:off x="11243024250" y="27546300"/>
          <a:ext cx="42589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419100</xdr:colOff>
      <xdr:row>36</xdr:row>
      <xdr:rowOff>28575</xdr:rowOff>
    </xdr:from>
    <xdr:to>
      <xdr:col>1</xdr:col>
      <xdr:colOff>904943</xdr:colOff>
      <xdr:row>36</xdr:row>
      <xdr:rowOff>943103</xdr:rowOff>
    </xdr:to>
    <xdr:pic>
      <xdr:nvPicPr>
        <xdr:cNvPr id="30" name="תמונה 29" descr="Pro Face Access Termina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F824914-DB1C-40BE-9493-C0146224E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243043232" y="28508325"/>
          <a:ext cx="485843" cy="914528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35</xdr:row>
      <xdr:rowOff>28575</xdr:rowOff>
    </xdr:from>
    <xdr:to>
      <xdr:col>1</xdr:col>
      <xdr:colOff>904943</xdr:colOff>
      <xdr:row>35</xdr:row>
      <xdr:rowOff>943103</xdr:rowOff>
    </xdr:to>
    <xdr:pic>
      <xdr:nvPicPr>
        <xdr:cNvPr id="32" name="תמונה 31" descr="Pro Face Access Terminal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63FD1A7-8AFD-412C-89A7-2345FD90F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243043232" y="27546300"/>
          <a:ext cx="485843" cy="914528"/>
        </a:xfrm>
        <a:prstGeom prst="rect">
          <a:avLst/>
        </a:prstGeom>
      </xdr:spPr>
    </xdr:pic>
    <xdr:clientData/>
  </xdr:twoCellAnchor>
  <xdr:twoCellAnchor>
    <xdr:from>
      <xdr:col>1</xdr:col>
      <xdr:colOff>466725</xdr:colOff>
      <xdr:row>39</xdr:row>
      <xdr:rowOff>34517</xdr:rowOff>
    </xdr:from>
    <xdr:to>
      <xdr:col>1</xdr:col>
      <xdr:colOff>940514</xdr:colOff>
      <xdr:row>39</xdr:row>
      <xdr:rowOff>942975</xdr:rowOff>
    </xdr:to>
    <xdr:pic>
      <xdr:nvPicPr>
        <xdr:cNvPr id="33" name="תמונה 32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F039CD07-0114-51AE-E0E3-C13896575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1243093386" y="31400342"/>
          <a:ext cx="473789" cy="908458"/>
        </a:xfrm>
        <a:prstGeom prst="rect">
          <a:avLst/>
        </a:prstGeom>
      </xdr:spPr>
    </xdr:pic>
    <xdr:clientData/>
  </xdr:twoCellAnchor>
  <xdr:twoCellAnchor>
    <xdr:from>
      <xdr:col>1</xdr:col>
      <xdr:colOff>361041</xdr:colOff>
      <xdr:row>4</xdr:row>
      <xdr:rowOff>38100</xdr:rowOff>
    </xdr:from>
    <xdr:to>
      <xdr:col>1</xdr:col>
      <xdr:colOff>1063812</xdr:colOff>
      <xdr:row>4</xdr:row>
      <xdr:rowOff>946150</xdr:rowOff>
    </xdr:to>
    <xdr:pic>
      <xdr:nvPicPr>
        <xdr:cNvPr id="35" name="תמונה 34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F899D90A-7EDA-DAF4-E406-40B095DB7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242970088" y="3505200"/>
          <a:ext cx="702771" cy="904875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5</xdr:row>
      <xdr:rowOff>38100</xdr:rowOff>
    </xdr:from>
    <xdr:to>
      <xdr:col>1</xdr:col>
      <xdr:colOff>1219200</xdr:colOff>
      <xdr:row>5</xdr:row>
      <xdr:rowOff>862574</xdr:rowOff>
    </xdr:to>
    <xdr:pic>
      <xdr:nvPicPr>
        <xdr:cNvPr id="38" name="Picture 5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40C6185F-E7BC-4B02-AE71-9D6958FB3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2814700" y="4467225"/>
          <a:ext cx="1009650" cy="82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432854</xdr:colOff>
      <xdr:row>4</xdr:row>
      <xdr:rowOff>438950</xdr:rowOff>
    </xdr:to>
    <xdr:pic>
      <xdr:nvPicPr>
        <xdr:cNvPr id="40" name="תמונה 39">
          <a:extLst>
            <a:ext uri="{FF2B5EF4-FFF2-40B4-BE49-F238E27FC236}">
              <a16:creationId xmlns:a16="http://schemas.microsoft.com/office/drawing/2014/main" id="{460AD2DB-577D-4814-AAB7-473E1054C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5105996" y="34671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432854</xdr:colOff>
      <xdr:row>5</xdr:row>
      <xdr:rowOff>438950</xdr:rowOff>
    </xdr:to>
    <xdr:pic>
      <xdr:nvPicPr>
        <xdr:cNvPr id="42" name="תמונה 41">
          <a:extLst>
            <a:ext uri="{FF2B5EF4-FFF2-40B4-BE49-F238E27FC236}">
              <a16:creationId xmlns:a16="http://schemas.microsoft.com/office/drawing/2014/main" id="{F6866471-3196-4428-8132-2393BEF81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5105996" y="4429125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432854</xdr:colOff>
      <xdr:row>6</xdr:row>
      <xdr:rowOff>438950</xdr:rowOff>
    </xdr:to>
    <xdr:pic>
      <xdr:nvPicPr>
        <xdr:cNvPr id="46" name="תמונה 45">
          <a:extLst>
            <a:ext uri="{FF2B5EF4-FFF2-40B4-BE49-F238E27FC236}">
              <a16:creationId xmlns:a16="http://schemas.microsoft.com/office/drawing/2014/main" id="{9CC0A7A5-588A-4CA0-AE6F-0F18EF46E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5105996" y="539115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432854</xdr:colOff>
      <xdr:row>7</xdr:row>
      <xdr:rowOff>438950</xdr:rowOff>
    </xdr:to>
    <xdr:pic>
      <xdr:nvPicPr>
        <xdr:cNvPr id="47" name="תמונה 46">
          <a:extLst>
            <a:ext uri="{FF2B5EF4-FFF2-40B4-BE49-F238E27FC236}">
              <a16:creationId xmlns:a16="http://schemas.microsoft.com/office/drawing/2014/main" id="{F65B327C-0AD9-4494-B6CA-D02C23DE1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5105996" y="635317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16</xdr:row>
      <xdr:rowOff>19051</xdr:rowOff>
    </xdr:from>
    <xdr:to>
      <xdr:col>1</xdr:col>
      <xdr:colOff>847725</xdr:colOff>
      <xdr:row>16</xdr:row>
      <xdr:rowOff>953861</xdr:rowOff>
    </xdr:to>
    <xdr:pic>
      <xdr:nvPicPr>
        <xdr:cNvPr id="48" name="תמונה 47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0038D3E-39BF-573F-26E4-71E9BEC83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243186175" y="15030451"/>
          <a:ext cx="342900" cy="934810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17</xdr:row>
      <xdr:rowOff>19050</xdr:rowOff>
    </xdr:from>
    <xdr:to>
      <xdr:col>1</xdr:col>
      <xdr:colOff>847725</xdr:colOff>
      <xdr:row>17</xdr:row>
      <xdr:rowOff>953860</xdr:rowOff>
    </xdr:to>
    <xdr:pic>
      <xdr:nvPicPr>
        <xdr:cNvPr id="49" name="תמונה 48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27E8D5B6-B1CB-4973-AA40-9396395D9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243186175" y="15992475"/>
          <a:ext cx="342900" cy="9348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432854</xdr:colOff>
      <xdr:row>16</xdr:row>
      <xdr:rowOff>438950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342DFD26-1E38-452A-A1C9-98C2DC64C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5105996" y="15011400"/>
          <a:ext cx="432854" cy="4389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432854</xdr:colOff>
      <xdr:row>17</xdr:row>
      <xdr:rowOff>438950</xdr:rowOff>
    </xdr:to>
    <xdr:pic>
      <xdr:nvPicPr>
        <xdr:cNvPr id="37" name="תמונה 36">
          <a:extLst>
            <a:ext uri="{FF2B5EF4-FFF2-40B4-BE49-F238E27FC236}">
              <a16:creationId xmlns:a16="http://schemas.microsoft.com/office/drawing/2014/main" id="{200A65BF-F927-4FEE-A013-BCA47C167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5105996" y="15973425"/>
          <a:ext cx="432854" cy="43895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6</xdr:row>
      <xdr:rowOff>76200</xdr:rowOff>
    </xdr:from>
    <xdr:to>
      <xdr:col>1</xdr:col>
      <xdr:colOff>1153351</xdr:colOff>
      <xdr:row>6</xdr:row>
      <xdr:rowOff>891622</xdr:rowOff>
    </xdr:to>
    <xdr:pic>
      <xdr:nvPicPr>
        <xdr:cNvPr id="39" name="תמונה 38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2222E6FA-08DD-BDF4-1E76-91841D75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242880549" y="5467350"/>
          <a:ext cx="905701" cy="815422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7</xdr:row>
      <xdr:rowOff>57150</xdr:rowOff>
    </xdr:from>
    <xdr:to>
      <xdr:col>1</xdr:col>
      <xdr:colOff>1181926</xdr:colOff>
      <xdr:row>7</xdr:row>
      <xdr:rowOff>872572</xdr:rowOff>
    </xdr:to>
    <xdr:pic>
      <xdr:nvPicPr>
        <xdr:cNvPr id="50" name="תמונה 49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7947A393-EEF5-4EE1-A625-6845A74D9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242851974" y="6410325"/>
          <a:ext cx="905701" cy="8154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C674B6-0CDE-4895-9930-129DD2477427}" name="table_ip_cam" displayName="table_ip_cam" ref="A2:Z104" totalsRowShown="0" headerRowDxfId="397" dataDxfId="396" tableBorderDxfId="395" headerRowCellStyle="Normal 2 2">
  <autoFilter ref="A2:Z104" xr:uid="{1FC674B6-0CDE-4895-9930-129DD24774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5CD475AB-3052-4094-A74D-A5E3A1EF0007}" name="דגם" dataDxfId="394"/>
    <tableColumn id="2" xr3:uid="{7403E21F-2EA4-44A9-8B26-9D51B67D7B20}" name="תמונה + PDF" dataDxfId="393" dataCellStyle="Normal 2 2"/>
    <tableColumn id="3" xr3:uid="{A56D8AD2-5905-44BC-B1A0-F061DF5A780D}" name="סדרה" dataDxfId="392" dataCellStyle="Normal 2 2"/>
    <tableColumn id="4" xr3:uid="{8694BC93-8083-4AB0-9E36-995C734B665F}" name="סוג מצלמה" dataDxfId="391"/>
    <tableColumn id="5" xr3:uid="{95E8C9D5-5889-4C24-AD49-887620CCBF52}" name="מחיר מתקין ₪" dataDxfId="390"/>
    <tableColumn id="6" xr3:uid="{D84FF0B0-B48C-4424-875B-7F72F50A64A7}" name="רזולוציה" dataDxfId="389"/>
    <tableColumn id="7" xr3:uid="{671F2D4B-0532-41D5-A3C8-5CBB3070B860}" name="רמת הגנה" dataDxfId="388"/>
    <tableColumn id="8" xr3:uid="{A3CA2FCF-2E41-4EC7-8C36-CD69983E5BB2}" name="WDR" dataDxfId="387"/>
    <tableColumn id="9" xr3:uid="{C74BC5B5-0EDD-4AF2-81CC-9B2153875A5E}" name="מאפיינים מיוחדים" dataDxfId="386" dataCellStyle="Normal 2 2"/>
    <tableColumn id="10" xr3:uid="{C37B4DB2-9C84-4700-ABC3-81DEC543FB0C}" name="ColorVu" dataDxfId="385" dataCellStyle="Normal 2 2"/>
    <tableColumn id="26" xr3:uid="{30761A8C-F5CF-4B79-AC95-3C53ABA33730}" name="Hybrid Light" dataDxfId="384" dataCellStyle="Normal 2 2"/>
    <tableColumn id="11" xr3:uid="{0D6B56CB-614D-4FF4-99AD-857EF87B1F23}" name="AcuSense" dataDxfId="383" dataCellStyle="Normal 2 2"/>
    <tableColumn id="12" xr3:uid="{55105EB9-FDBC-43BA-A3A0-7D4D01912EB9}" name="LPR" dataDxfId="382" dataCellStyle="Normal 2 2"/>
    <tableColumn id="13" xr3:uid="{1AFA3F6A-D31B-40AD-AC67-814D39843D3C}" name="מיקרופון" dataDxfId="381" dataCellStyle="Normal 2 2"/>
    <tableColumn id="14" xr3:uid="{4AC2D9AB-D1A0-433D-B816-A6DCF813C436}" name="רמקול" dataDxfId="380" dataCellStyle="Normal 2 2"/>
    <tableColumn id="15" xr3:uid="{09E62B7D-087F-45E4-9CC6-9A0424B729B7}" name="אור מהבהב" dataDxfId="379" dataCellStyle="Normal 2 2"/>
    <tableColumn id="16" xr3:uid="{9D246095-0F84-4B3C-AB3A-27DDE78D4BFA}" name="מגע יבש I/O" dataDxfId="378" dataCellStyle="Normal 2 2"/>
    <tableColumn id="17" xr3:uid="{E88CD74D-1321-4FFA-B658-ECF3478D9932}" name="אודיו I/O" dataDxfId="377" dataCellStyle="Normal 2 2"/>
    <tableColumn id="18" xr3:uid="{D9F72FD9-021E-49FB-90FB-872D67A87BDC}" name="אינפרא אדום" dataDxfId="376" dataCellStyle="Normal 2 2"/>
    <tableColumn id="19" xr3:uid="{CD910F1B-4367-4F8D-9270-A259BD747553}" name="חיישן" dataDxfId="375"/>
    <tableColumn id="20" xr3:uid="{E8795E78-D2BB-4723-ABC4-5E6B6E0B05F0}" name="עדשה (מ&quot;מ)" dataDxfId="374"/>
    <tableColumn id="21" xr3:uid="{E9F77F7B-1386-46AE-8427-BDD4A9607511}" name="סוג עדשה" dataDxfId="373" dataCellStyle="Normal 2 2"/>
    <tableColumn id="22" xr3:uid="{71CC0F2B-3382-4C25-807F-10D443A46B2B}" name="מתח עבודה" dataDxfId="372"/>
    <tableColumn id="23" xr3:uid="{5BF695CA-5712-4746-B9CC-F332AA1F45ED}" name="כרטיס זכרון מיקרו SD" dataDxfId="371"/>
    <tableColumn id="24" xr3:uid="{FF3DDCE0-F8EA-4A89-95F4-03C2871E64B6}" name="כמות בקרטון" dataDxfId="370" dataCellStyle="Normal 2 2"/>
    <tableColumn id="25" xr3:uid="{4BD33841-803F-4D62-B241-7AFFDC97817B}" name="עמודה2" dataDxfId="369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BDBD8A4-C5C0-452D-9543-ADFDC7606694}" name="table_monitors" displayName="table_monitors" ref="A2:H7" totalsRowShown="0" headerRowDxfId="244" dataDxfId="243" tableBorderDxfId="242">
  <autoFilter ref="A2:H7" xr:uid="{6BDBD8A4-C5C0-452D-9543-ADFDC760669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4C4B1A5-F608-4C04-BB51-C02069F541FC}" name="דגם" dataDxfId="241"/>
    <tableColumn id="2" xr3:uid="{AFF2301E-AE75-4F77-9791-BBA000A7A55B}" name="תמונה + PDF" dataDxfId="240"/>
    <tableColumn id="3" xr3:uid="{ADA08D43-8286-472B-8F98-9D1EB06F4CAA}" name="מחיר מתקין ₪ " dataDxfId="239"/>
    <tableColumn id="4" xr3:uid="{5BB77C03-B543-4291-8BA3-19431D621205}" name="גודל באינטש" dataDxfId="238"/>
    <tableColumn id="5" xr3:uid="{9EFDA989-10C4-4229-9FA3-812900933C21}" name="חיבור" dataDxfId="237" dataCellStyle="Normal 2"/>
    <tableColumn id="8" xr3:uid="{32729847-22C8-4CE6-9D23-B6C5997970D9}" name="כולל רמקולים" dataDxfId="236" dataCellStyle="Normal 2"/>
    <tableColumn id="6" xr3:uid="{87321255-6281-4430-9FD4-31C385F114DC}" name="תאור מפורט" dataDxfId="235" dataCellStyle="Normal 2"/>
    <tableColumn id="7" xr3:uid="{C4B77DF9-67A4-43A4-B8FF-9C786367E153}" name="מתח עבודה" dataDxfId="234" dataCellStyle="Normal 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FDD8375-EA1C-4A5A-846A-27A74D6BC4D5}" name="Table10" displayName="Table10" ref="A2:G7" totalsRowShown="0" headerRowDxfId="233" dataDxfId="232" tableBorderDxfId="231">
  <tableColumns count="7">
    <tableColumn id="1" xr3:uid="{2E3BDEB3-7097-4740-9B13-84061163AA0A}" name="דגם" dataDxfId="230"/>
    <tableColumn id="2" xr3:uid="{D5B73D39-A3FA-4936-9138-A7BC396B4D45}" name="תמונה + PDF" dataDxfId="229"/>
    <tableColumn id="3" xr3:uid="{04375926-FBE7-49F9-AA77-7E9CE14A696B}" name="מחיר מתקין ₪ " dataDxfId="228"/>
    <tableColumn id="4" xr3:uid="{7280FF14-1CAA-407E-AFAF-FA2A6F6550FF}" name="תאור" dataDxfId="227"/>
    <tableColumn id="5" xr3:uid="{D3093301-39C5-49AA-89AE-A91558CEBAD6}" name="חיבור" dataDxfId="226"/>
    <tableColumn id="6" xr3:uid="{DDCC3459-DF69-4FC8-936F-C9726E381967}" name="תאור מפורט" dataDxfId="225"/>
    <tableColumn id="7" xr3:uid="{466DEE07-6D59-4658-90B3-38B9DA0589F4}" name="מתח עבודה" dataDxfId="22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le_mounts" displayName="table_mounts" ref="A2:DH97" totalsRowShown="0" headerRowDxfId="223" dataDxfId="222">
  <autoFilter ref="A2:DH97" xr:uid="{00000000-000C-0000-FFFF-FFFF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</autoFilter>
  <sortState xmlns:xlrd2="http://schemas.microsoft.com/office/spreadsheetml/2017/richdata2" ref="A3:BS93">
    <sortCondition ref="A2:A93"/>
  </sortState>
  <tableColumns count="112">
    <tableColumn id="1" xr3:uid="{00000000-0010-0000-0800-000001000000}" name="דגם" dataDxfId="221"/>
    <tableColumn id="2" xr3:uid="{00000000-0010-0000-0800-000002000000}" name="תמונה" dataDxfId="220" totalsRowDxfId="219">
      <calculatedColumnFormula>"זרוע למיגון חיצוני"</calculatedColumnFormula>
    </tableColumn>
    <tableColumn id="3" xr3:uid="{00000000-0010-0000-0800-000003000000}" name="תאור" dataDxfId="218" totalsRowDxfId="217" dataCellStyle="常规 2"/>
    <tableColumn id="4" xr3:uid="{00000000-0010-0000-0800-000004000000}" name="עבור מצלמה" dataDxfId="216" totalsRowDxfId="215"/>
    <tableColumn id="34" xr3:uid="{3E5AB6A3-A303-41E7-BC6A-32AC82AF76B3}" name="מחיר מתקין ₪" dataDxfId="214"/>
    <tableColumn id="6" xr3:uid="{00000000-0010-0000-0800-000006000000}" name="חומר" dataDxfId="213" totalsRowDxfId="212"/>
    <tableColumn id="7" xr3:uid="{00000000-0010-0000-0800-000007000000}" name="צבע" dataDxfId="211" totalsRowDxfId="210"/>
    <tableColumn id="8" xr3:uid="{00000000-0010-0000-0800-000008000000}" name="מידות" dataDxfId="209" totalsRowDxfId="208"/>
    <tableColumn id="9" xr3:uid="{00000000-0010-0000-0800-000009000000}" name="משקל (גרם)" dataDxfId="207" totalsRowDxfId="206"/>
    <tableColumn id="12" xr3:uid="{00000000-0010-0000-0800-00000C000000}" name="תואם מצלמות:" dataDxfId="205" totalsRowDxfId="204"/>
    <tableColumn id="5" xr3:uid="{CE5D708A-C446-4806-B81A-248A98ECC44A}" name="Column1" dataDxfId="203" totalsRowDxfId="202"/>
    <tableColumn id="11" xr3:uid="{9667D3FA-B2F6-4960-B73F-3B0A97DAE461}" name="Column2" dataDxfId="201" totalsRowDxfId="200"/>
    <tableColumn id="13" xr3:uid="{9F5082A1-A8C7-4609-A243-8C2740ECE206}" name="Column3" dataDxfId="199" totalsRowDxfId="198"/>
    <tableColumn id="14" xr3:uid="{59675364-6E1E-4FBC-ACB7-212D6859C1E8}" name="Column4" dataDxfId="197" totalsRowDxfId="196"/>
    <tableColumn id="15" xr3:uid="{BCD697CB-838B-48A8-9884-7515B2983B92}" name="Column5" dataDxfId="195" totalsRowDxfId="194"/>
    <tableColumn id="16" xr3:uid="{0541B014-F247-4F8C-87F6-C11AE310909A}" name="Column6" dataDxfId="193" totalsRowDxfId="192"/>
    <tableColumn id="17" xr3:uid="{5B4BBAE7-D957-4073-BD11-898947F5D2F6}" name="Column7" dataDxfId="191" totalsRowDxfId="190"/>
    <tableColumn id="18" xr3:uid="{FE1259C7-34DD-4FCE-9820-EAC8F484D007}" name="Column8" dataDxfId="189" totalsRowDxfId="188"/>
    <tableColumn id="19" xr3:uid="{20E0A2FB-1EBA-4E04-B767-DF76F67BECDC}" name="Column9" dataDxfId="187" totalsRowDxfId="186"/>
    <tableColumn id="20" xr3:uid="{39AB6EDE-6976-481C-8A37-23775BF1AC0C}" name="Column10" dataDxfId="185" totalsRowDxfId="184"/>
    <tableColumn id="21" xr3:uid="{BE995863-7974-4C00-AF07-716744360E60}" name="Column11" dataDxfId="183" totalsRowDxfId="182"/>
    <tableColumn id="22" xr3:uid="{D5E7FAD6-29FC-4E89-B6BF-53A5ECD0C00B}" name="Column12" dataDxfId="181" totalsRowDxfId="180"/>
    <tableColumn id="23" xr3:uid="{E2F58ED2-897D-4F20-A9C5-490ABE63B05C}" name="Column13" dataDxfId="179" totalsRowDxfId="178"/>
    <tableColumn id="24" xr3:uid="{6B5AB4EE-B940-4617-A15A-CCA524740F08}" name="Column14" dataDxfId="177" totalsRowDxfId="176"/>
    <tableColumn id="25" xr3:uid="{393D261D-C59F-43C3-804C-6B0804F971DB}" name="Column15" dataDxfId="175" totalsRowDxfId="174"/>
    <tableColumn id="26" xr3:uid="{BA51210F-292F-43B5-8878-C1B1864AF2C0}" name="Column16" dataDxfId="173" totalsRowDxfId="172"/>
    <tableColumn id="27" xr3:uid="{490537B3-20CB-4406-835A-F6D3F8A28588}" name="Column17" dataDxfId="171" totalsRowDxfId="170"/>
    <tableColumn id="28" xr3:uid="{02A79019-930E-42C8-969B-BA013CD9E72A}" name="Column18" dataDxfId="169" totalsRowDxfId="168"/>
    <tableColumn id="29" xr3:uid="{089A74C4-E98D-4396-9391-D96CD1D07863}" name="Column19" dataDxfId="167" totalsRowDxfId="166"/>
    <tableColumn id="30" xr3:uid="{E93FBDD9-D135-4222-989F-149B9113A391}" name="Column20" dataDxfId="165" totalsRowDxfId="164"/>
    <tableColumn id="31" xr3:uid="{D108D572-F357-4C97-8370-31BA6F49F835}" name="Column21" dataDxfId="163" totalsRowDxfId="162"/>
    <tableColumn id="32" xr3:uid="{3A514147-4DCE-4B1C-B8BC-2A7B32F4355D}" name="Column212" dataDxfId="161" totalsRowDxfId="160"/>
    <tableColumn id="10" xr3:uid="{96AA963B-6045-499F-9868-F7A0489B65AC}" name="Column213" dataDxfId="159" totalsRowDxfId="158"/>
    <tableColumn id="33" xr3:uid="{B5AA07A2-E193-49E5-A3AC-B030A0705E02}" name="Column214" dataDxfId="157" totalsRowDxfId="156"/>
    <tableColumn id="35" xr3:uid="{EEC11E86-E237-4ED9-92BD-059921D63A2A}" name="Column215" dataDxfId="155" totalsRowDxfId="154"/>
    <tableColumn id="36" xr3:uid="{D5CAEA91-3A11-4642-8EF4-E2AE5DB600A3}" name="Column216" dataDxfId="153" totalsRowDxfId="152"/>
    <tableColumn id="37" xr3:uid="{8082FA33-45B9-4BF1-ABD4-8A5067D8727B}" name="Column217" dataDxfId="151" totalsRowDxfId="150"/>
    <tableColumn id="38" xr3:uid="{6F9A1CB4-BAE1-47E6-9232-18210B20D0DF}" name="Column218" dataDxfId="149" totalsRowDxfId="148"/>
    <tableColumn id="39" xr3:uid="{6B6C565C-BBBD-4E96-8F34-C0667FC7B290}" name="Column219" dataDxfId="147" totalsRowDxfId="146"/>
    <tableColumn id="40" xr3:uid="{0939B956-3859-48E4-9A44-3B2FC7F282C0}" name="Column220" dataDxfId="145" totalsRowDxfId="144"/>
    <tableColumn id="41" xr3:uid="{D5839F62-F87C-4409-924C-188A1825F8D7}" name="Column221" dataDxfId="143" totalsRowDxfId="142"/>
    <tableColumn id="42" xr3:uid="{6A246D76-CBAE-4588-8C14-559D259CBFB7}" name="Column222" dataDxfId="141" totalsRowDxfId="140"/>
    <tableColumn id="43" xr3:uid="{FB280C41-824D-44FD-AA90-2D272BD48A1D}" name="Column223" dataDxfId="139" totalsRowDxfId="138"/>
    <tableColumn id="44" xr3:uid="{8A6570FA-52E6-4D3B-A4E6-E6E5547DC42F}" name="Column224" dataDxfId="137" totalsRowDxfId="136"/>
    <tableColumn id="45" xr3:uid="{552C085C-A82C-429F-BAE8-E3EE950100E0}" name="Column225" dataDxfId="135" totalsRowDxfId="134"/>
    <tableColumn id="46" xr3:uid="{1C0EF195-9EF5-4587-9809-D887B8FF951E}" name="Column226" dataDxfId="133" totalsRowDxfId="132"/>
    <tableColumn id="47" xr3:uid="{2A295D06-2B41-4EC8-90FB-FBE3D4587D12}" name="Column227" dataDxfId="131" totalsRowDxfId="130"/>
    <tableColumn id="48" xr3:uid="{098C8B0D-AD09-4301-9356-071C21BF46B9}" name="Column228" dataDxfId="129" totalsRowDxfId="128"/>
    <tableColumn id="49" xr3:uid="{2DD8516A-4A13-483C-8F2D-94D7FF769C42}" name="Column229" dataDxfId="127" totalsRowDxfId="126"/>
    <tableColumn id="50" xr3:uid="{B1D5CDB4-D92F-4B86-89CA-2122EBEC16C1}" name="Column230" dataDxfId="125" totalsRowDxfId="124"/>
    <tableColumn id="51" xr3:uid="{CDFADB45-03C0-4E4F-9299-D32F72AAD78E}" name="Column231" dataDxfId="123" totalsRowDxfId="122"/>
    <tableColumn id="52" xr3:uid="{A9624D24-32E7-4BE7-ABEE-6D9B17F8FFEE}" name="Column232" dataDxfId="121" totalsRowDxfId="120"/>
    <tableColumn id="53" xr3:uid="{59A5B13A-737D-4112-B037-74D61AF84704}" name="Column233" dataDxfId="119" totalsRowDxfId="118"/>
    <tableColumn id="54" xr3:uid="{86C0CB34-4010-47F0-9C5D-7B80CD8F77F9}" name="Column234" dataDxfId="117" totalsRowDxfId="116"/>
    <tableColumn id="55" xr3:uid="{29D47B08-BF3C-4018-B34A-9FE7E30B85FA}" name="Column235" dataDxfId="115" totalsRowDxfId="114"/>
    <tableColumn id="56" xr3:uid="{35C8A0BC-17BD-4D4E-9BA8-45C3C6B699E1}" name="Column236" dataDxfId="113" totalsRowDxfId="112"/>
    <tableColumn id="57" xr3:uid="{FE87B3EB-8055-4185-A304-27A47F1B206F}" name="Column237" dataDxfId="111" totalsRowDxfId="110"/>
    <tableColumn id="58" xr3:uid="{E48388DC-8C5B-4AE3-AA5A-18EE8D8EF318}" name="Column238" dataDxfId="109" totalsRowDxfId="108"/>
    <tableColumn id="59" xr3:uid="{95F00FDA-8BFA-473C-B899-BE4A720B8C36}" name="Column239" dataDxfId="107" totalsRowDxfId="106"/>
    <tableColumn id="60" xr3:uid="{72521E3D-B590-4752-B33A-B1883E6A9432}" name="Column240" dataDxfId="105" totalsRowDxfId="104"/>
    <tableColumn id="61" xr3:uid="{537FB861-3322-4E84-85C7-E4D4FC417031}" name="Column241" dataDxfId="103" totalsRowDxfId="102"/>
    <tableColumn id="62" xr3:uid="{67D13D48-2C50-44E0-BF7A-93C486EC3EE7}" name="Column242" dataDxfId="101" totalsRowDxfId="100"/>
    <tableColumn id="63" xr3:uid="{8E71E945-0DE5-4D32-9CBB-8A8CABF5BE11}" name="Column243" dataDxfId="99" totalsRowDxfId="98"/>
    <tableColumn id="64" xr3:uid="{143F678A-E356-4267-8102-6A97D4B8EE18}" name="Column244" dataDxfId="97" totalsRowDxfId="96"/>
    <tableColumn id="65" xr3:uid="{773D0247-0222-44D0-9799-411B96680577}" name="Column245" dataDxfId="95" totalsRowDxfId="94"/>
    <tableColumn id="66" xr3:uid="{A2C86A64-CCC3-4372-BC1C-98DFAA96F20D}" name="Column246" dataDxfId="93" totalsRowDxfId="92"/>
    <tableColumn id="67" xr3:uid="{E625C083-14EF-45D2-83F7-36731451A199}" name="Column247" dataDxfId="91" totalsRowDxfId="90"/>
    <tableColumn id="68" xr3:uid="{CD8DA731-4273-4EE8-AB4E-9279395BBA26}" name="Column248" dataDxfId="89" totalsRowDxfId="88"/>
    <tableColumn id="69" xr3:uid="{C85E5BE4-A38D-4006-A7BE-3C47EE23B792}" name="Column249" dataDxfId="87" totalsRowDxfId="86"/>
    <tableColumn id="70" xr3:uid="{BE8CE27C-19C8-4B1E-9C43-E744C6227788}" name="Column250" dataDxfId="85" totalsRowDxfId="84"/>
    <tableColumn id="71" xr3:uid="{E5A2AA73-CC20-48E2-95A2-9DCA060347F2}" name="Column251" dataDxfId="83" totalsRowDxfId="82"/>
    <tableColumn id="72" xr3:uid="{718C7C54-779A-4326-9AF3-093F8A38B7BD}" name="Column252" dataDxfId="81" totalsRowDxfId="80"/>
    <tableColumn id="73" xr3:uid="{2DB05F28-C774-4C6E-B34D-35A789C72A1A}" name="Column253" dataDxfId="79" totalsRowDxfId="78"/>
    <tableColumn id="74" xr3:uid="{9E4E5C00-7688-4A95-83FD-5FDAC8DD32D1}" name="Column254" dataDxfId="77" totalsRowDxfId="76"/>
    <tableColumn id="75" xr3:uid="{531ADBF7-CBBA-4585-B056-4DDABB780B4A}" name="Column255" dataDxfId="75" totalsRowDxfId="74"/>
    <tableColumn id="77" xr3:uid="{99D69EB7-F169-47C6-8114-F4E388291104}" name="Column2552" dataDxfId="73" totalsRowDxfId="72"/>
    <tableColumn id="78" xr3:uid="{FF76B9C6-E1C1-4574-85E1-A8C5EFFE2009}" name="Column2553" dataDxfId="71" totalsRowDxfId="70"/>
    <tableColumn id="79" xr3:uid="{B1717BD2-1250-4424-B159-2577C9534839}" name="Column2554" dataDxfId="69" totalsRowDxfId="68"/>
    <tableColumn id="80" xr3:uid="{7FD023AE-4BDD-4BA0-AE9D-CC6E9260CE65}" name="Column2555" dataDxfId="67" totalsRowDxfId="66"/>
    <tableColumn id="81" xr3:uid="{A434D81D-EBF4-4B59-A3B9-67F6BA4B52CF}" name="Column2556" dataDxfId="65" totalsRowDxfId="64"/>
    <tableColumn id="76" xr3:uid="{646F7A35-28B3-40C6-84BE-6962CC09E50A}" name="Column256" dataDxfId="63" totalsRowDxfId="62"/>
    <tableColumn id="82" xr3:uid="{AA1CDABB-FA55-49CA-8AAE-B4CF31CEF3E0}" name="Column257" dataDxfId="61" totalsRowDxfId="60"/>
    <tableColumn id="83" xr3:uid="{239BD2AE-BECA-44A2-9597-778741B6D2BA}" name="Column258" dataDxfId="59" totalsRowDxfId="58"/>
    <tableColumn id="84" xr3:uid="{991D5640-1C5F-4FB3-AFCF-0AB0B2235CD0}" name="Column259" dataDxfId="57" totalsRowDxfId="56"/>
    <tableColumn id="85" xr3:uid="{64F850C5-A461-4770-98CC-5D30330EC273}" name="Column260" dataDxfId="55" totalsRowDxfId="54"/>
    <tableColumn id="86" xr3:uid="{EA3B2293-E067-478E-AFB8-FCFEA308131D}" name="Column261" dataDxfId="53" totalsRowDxfId="52"/>
    <tableColumn id="87" xr3:uid="{67A42978-F68B-4AED-B079-AB13C3ADD1FF}" name="Column262" dataDxfId="51" totalsRowDxfId="50"/>
    <tableColumn id="88" xr3:uid="{F3D81969-4028-4BC2-B685-87D578508DDD}" name="Column263" dataDxfId="49" totalsRowDxfId="48"/>
    <tableColumn id="89" xr3:uid="{9C1F635A-7229-4B04-B3CF-E7C6F7BDA731}" name="Column264" dataDxfId="47" totalsRowDxfId="46"/>
    <tableColumn id="90" xr3:uid="{E7131491-9804-4351-B193-BA936F8D2F37}" name="Column265" dataDxfId="45" totalsRowDxfId="44"/>
    <tableColumn id="91" xr3:uid="{1BAA7791-CB90-4348-9A79-30015B05087C}" name="Column266" dataDxfId="43" totalsRowDxfId="42"/>
    <tableColumn id="92" xr3:uid="{C400FE77-D0AD-4C3E-9D2E-562080119B29}" name="Column267" dataDxfId="41" totalsRowDxfId="40"/>
    <tableColumn id="93" xr3:uid="{8B512DA0-EB6A-4232-971B-DE0CA35B87C0}" name="Column268" dataDxfId="39" totalsRowDxfId="38"/>
    <tableColumn id="94" xr3:uid="{15E88F0F-B6E4-4ED7-A130-18017ECE8F77}" name="Column269" dataDxfId="37" totalsRowDxfId="36"/>
    <tableColumn id="95" xr3:uid="{4429E36D-4E8E-4F33-A9F4-D349C0193C63}" name="Column270" dataDxfId="35" totalsRowDxfId="34"/>
    <tableColumn id="96" xr3:uid="{4AF80A8D-A968-4583-834F-9060A1FF6E71}" name="Column271" dataDxfId="33" totalsRowDxfId="32"/>
    <tableColumn id="97" xr3:uid="{5716460A-FBAF-4651-A31F-779231D519CB}" name="Column272" dataDxfId="31" totalsRowDxfId="30"/>
    <tableColumn id="98" xr3:uid="{146E0B6B-9014-4DB6-A900-44934693B7D9}" name="Column273" dataDxfId="29" totalsRowDxfId="28"/>
    <tableColumn id="99" xr3:uid="{95504E9E-5AA4-48F0-8FFC-821950C632A1}" name="Column274" dataDxfId="27" totalsRowDxfId="26"/>
    <tableColumn id="100" xr3:uid="{F46CFA9C-DDC8-4177-B717-A3F73544D880}" name="Column275" dataDxfId="25" totalsRowDxfId="24"/>
    <tableColumn id="101" xr3:uid="{2A63F1F2-5FC0-4D66-B00A-65E1D6FA26DF}" name="Column276" dataDxfId="23" totalsRowDxfId="22"/>
    <tableColumn id="102" xr3:uid="{4AD1B591-2413-48B5-9909-684A205CB03F}" name="Column277" dataDxfId="21" totalsRowDxfId="20"/>
    <tableColumn id="103" xr3:uid="{CD49DDD7-516E-46B8-BB28-9178E060D224}" name="Column278" dataDxfId="19" totalsRowDxfId="18"/>
    <tableColumn id="104" xr3:uid="{59391387-E65C-4D39-845A-3B8CDF47BED3}" name="Column279" dataDxfId="17" totalsRowDxfId="16"/>
    <tableColumn id="105" xr3:uid="{ADE1DFBE-3509-47C8-B540-0762F9386B63}" name="Column280" dataDxfId="15" totalsRowDxfId="14"/>
    <tableColumn id="106" xr3:uid="{9248AA49-B971-4EDC-A83A-F010A232BED4}" name="Column281" dataDxfId="13" totalsRowDxfId="12"/>
    <tableColumn id="107" xr3:uid="{663ADCCF-38B4-4F4E-B1AC-6E37B96D023E}" name="Column282" dataDxfId="11" totalsRowDxfId="10"/>
    <tableColumn id="108" xr3:uid="{DC7DBAA5-1030-4859-ADAB-5E01243E5830}" name="Column283" dataDxfId="9" totalsRowDxfId="8"/>
    <tableColumn id="109" xr3:uid="{483FAAD2-09FA-427D-A5D3-BA0281C94915}" name="Column284" dataDxfId="7" totalsRowDxfId="6"/>
    <tableColumn id="110" xr3:uid="{8F66751E-9600-4B7A-938D-CFA55AF332A4}" name="Column285" dataDxfId="5" totalsRowDxfId="4"/>
    <tableColumn id="111" xr3:uid="{243A5509-16A5-4CD9-9044-2A6A98FC3C32}" name="Column286" dataDxfId="3" totalsRowDxfId="2"/>
    <tableColumn id="112" xr3:uid="{83108353-ED5E-48D5-9109-8E7EB5985D1B}" name="Column287" dataDxfId="1" totalsRowDxfId="0"/>
  </tableColumns>
  <tableStyleInfo name="TableStyleMedium2" showFirstColumn="0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8390D66-8314-4B10-A2D2-8B84A8B7CE08}" name="table_ip_ptz" displayName="table_ip_ptz" ref="A2:P28" totalsRowShown="0" headerRowDxfId="368" headerRowBorderDxfId="367" tableBorderDxfId="366">
  <autoFilter ref="A2:P28" xr:uid="{48390D66-8314-4B10-A2D2-8B84A8B7CE0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5629EEDC-5384-4C5D-8E68-F4A753B78098}" name="דגם" dataDxfId="365"/>
    <tableColumn id="2" xr3:uid="{6C246DDE-8E78-46C8-9FD9-AAB681ACAFD4}" name="תמונה + PDF" dataDxfId="364"/>
    <tableColumn id="3" xr3:uid="{AA49747E-D59C-45EB-9524-8672AA9BE671}" name="גודל (אינצ')" dataDxfId="363"/>
    <tableColumn id="4" xr3:uid="{E96E2B1A-DF4C-444D-8DC8-11BC1EDB11B0}" name="סוג מצלמה" dataDxfId="362"/>
    <tableColumn id="5" xr3:uid="{0FC483A9-25A8-4012-BF2E-33336A1FA5ED}" name="מחיר מתקין ₪" dataDxfId="361"/>
    <tableColumn id="6" xr3:uid="{949EBC33-F9CA-492F-B0BE-55748BA3F747}" name="רזולוציה" dataDxfId="360"/>
    <tableColumn id="7" xr3:uid="{1A4AF994-B290-4CE6-9D80-0CF0A2105830}" name="זום אופטי" dataDxfId="359"/>
    <tableColumn id="8" xr3:uid="{AD62386C-75B3-4ADB-9ACE-0C52042377F0}" name="רמת הגנה" dataDxfId="358"/>
    <tableColumn id="9" xr3:uid="{12E45E32-70CB-420E-A9A9-4DDD78D4A0B8}" name="WDR" dataDxfId="357"/>
    <tableColumn id="10" xr3:uid="{074F00C2-DE98-4AEE-B157-06C6CA3A7228}" name="מאפיינים מיוחדים" dataDxfId="356"/>
    <tableColumn id="11" xr3:uid="{16ABD1DC-75DE-402F-9E64-BCDD51B4FDD2}" name="אודיו \ מגע יבש" dataDxfId="355"/>
    <tableColumn id="12" xr3:uid="{5716D77F-47F9-4A88-9160-B64577AAC1A1}" name="אינפרא אדום" dataDxfId="354"/>
    <tableColumn id="13" xr3:uid="{49C99125-EC4A-4441-83EA-7E9BF1304FC1}" name="חיישן" dataDxfId="353"/>
    <tableColumn id="14" xr3:uid="{D3FF3B3F-B53C-4C32-9EA8-7D9F15D30159}" name="עדשה (מ&quot;מ)" dataDxfId="352"/>
    <tableColumn id="15" xr3:uid="{0125132D-5BA2-4FAC-90B9-79630C342BB0}" name="מתח עבודה" dataDxfId="351"/>
    <tableColumn id="16" xr3:uid="{33ED5058-2255-4C7D-889A-714C457C6727}" name="כרטיס זכרון מיקרו SD" dataDxfId="35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A21E225-1D08-4C47-94AB-1014C581B4C8}" name="table_ip_nvr" displayName="table_ip_nvr" ref="A2:R33" totalsRowShown="0" headerRowDxfId="418" dataDxfId="417" tableBorderDxfId="416">
  <autoFilter ref="A2:R33" xr:uid="{FA21E225-1D08-4C47-94AB-1014C581B4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sortState xmlns:xlrd2="http://schemas.microsoft.com/office/spreadsheetml/2017/richdata2" ref="A3:R33">
    <sortCondition ref="C5:C33"/>
    <sortCondition ref="E5:E33"/>
    <sortCondition ref="D5:D33"/>
  </sortState>
  <tableColumns count="18">
    <tableColumn id="1" xr3:uid="{62EE4671-1848-4AF4-BFCC-B3BFB13DCF70}" name="דגם" dataDxfId="415"/>
    <tableColumn id="16" xr3:uid="{B99C69D1-032E-4C18-924A-4DAA2EE12973}" name="תמונה + PDF" dataDxfId="414"/>
    <tableColumn id="2" xr3:uid="{D3EA2D01-B2FE-40F1-9026-D284FC3CFC8F}" name="סדרה" dataDxfId="413"/>
    <tableColumn id="3" xr3:uid="{DE1587F6-88F4-4F9C-A2D2-19DB049CBF0F}" name="מחיר מתקין ₪" dataDxfId="412"/>
    <tableColumn id="4" xr3:uid="{26160F78-EF88-4A3D-8C3F-15D9F6B8404F}" name="ערוצי IP" dataDxfId="411"/>
    <tableColumn id="18" xr3:uid="{FCB9DAF6-5D97-4F07-9CDA-A4008001596B}" name="PoE" dataDxfId="410"/>
    <tableColumn id="5" xr3:uid="{836A82AA-1BC4-49CC-9308-0198C264FBA7}" name="מאפיינים מיוחדים" dataDxfId="409"/>
    <tableColumn id="6" xr3:uid="{A9220643-995B-4EB0-8550-899121263DC1}" name="רזולוציה לערוץ" dataDxfId="408"/>
    <tableColumn id="7" xr3:uid="{B663515F-F656-4890-898F-353AE85FB847}" name="כניסת רוחב פס (Mbps)" dataDxfId="407"/>
    <tableColumn id="8" xr3:uid="{BD9B6E59-DAB8-43DF-9A73-B7B13DFE461B}" name="יציאת רוחב פס (Mbps)" dataDxfId="406"/>
    <tableColumn id="9" xr3:uid="{200A913D-4137-4BDB-B39D-68E7463B504E}" name="כרטיס רשת" dataDxfId="405"/>
    <tableColumn id="10" xr3:uid="{A28A7A32-02E2-4DBF-AA39-1F54DBBF8929}" name="מגע יבש" dataDxfId="404"/>
    <tableColumn id="17" xr3:uid="{F3B09E9E-DF07-424E-A9A3-0FE24A731906}" name="RAID" dataDxfId="403"/>
    <tableColumn id="11" xr3:uid="{E1A038A1-3083-4556-B04D-2A19A188B700}" name="מספר דיסקים" dataDxfId="402"/>
    <tableColumn id="12" xr3:uid="{434A8024-2981-4FFC-A9C6-708A872EF249}" name="דיסק מותקן" dataDxfId="401"/>
    <tableColumn id="15" xr3:uid="{531EFE54-0AD5-44C3-B79A-74A94170BFB4}" name="קיבולת דיסק מקסימלית" dataDxfId="400"/>
    <tableColumn id="13" xr3:uid="{2DA8D6E6-316B-4059-9909-44A26849AA94}" name="מארז" dataDxfId="399"/>
    <tableColumn id="14" xr3:uid="{FF3D8792-893A-470D-ADFC-B3A857EAF1DF}" name="מידות  (L x W x H)" dataDxfId="39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6476E30-64BE-4C6B-8D18-0B2109808A2F}" name="table_tvi_cam" displayName="table_tvi_cam" ref="A2:P24" totalsRowShown="0" headerRowDxfId="349" dataDxfId="348">
  <autoFilter ref="A2:P24" xr:uid="{16476E30-64BE-4C6B-8D18-0B2109808A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sortState xmlns:xlrd2="http://schemas.microsoft.com/office/spreadsheetml/2017/richdata2" ref="A3:P24">
    <sortCondition ref="C3:C24" customList="מיני צינור,צינור,טורט,מיני כיפה,כיפה,כיפה שקועה,גוף,קוביה,ראש סיכה"/>
    <sortCondition ref="E3:E24" customList="1.3MP,2MP,3MP,4MP,3K / 5MP,5MP,6MP,7MP,8MP,12MP"/>
    <sortCondition ref="D3:D24"/>
  </sortState>
  <tableColumns count="16">
    <tableColumn id="1" xr3:uid="{08DB7A40-F8D2-4EB0-BE0B-9BB88BA303C1}" name="דגם" dataDxfId="347"/>
    <tableColumn id="6" xr3:uid="{1DCF370A-ED6C-47CF-A9F8-4E7DA15A383E}" name="תמונה + PDF" dataDxfId="346"/>
    <tableColumn id="21" xr3:uid="{13881F0C-71D4-4D8A-B739-C6729A58FB29}" name="סוג מצלמה" dataDxfId="345"/>
    <tableColumn id="2" xr3:uid="{AD6ABE3D-8E65-4D8E-93E5-47FD6D9A4525}" name="מחיר מתקין ₪" dataDxfId="344"/>
    <tableColumn id="17" xr3:uid="{7FD942BF-94AD-4118-A4A0-3BC0001CA729}" name="רזולוציה" dataDxfId="343"/>
    <tableColumn id="25" xr3:uid="{72BE99BA-3F75-488B-9293-0F2F28338A1A}" name="רמת הגנה" dataDxfId="342"/>
    <tableColumn id="4" xr3:uid="{9994B5C9-9C9D-4D89-BBE0-0A8D5E34B8C7}" name="WDR" dataDxfId="341"/>
    <tableColumn id="11" xr3:uid="{70259B92-5C3A-46F0-A02E-40DF0B23B89C}" name="תפריט OSD" dataDxfId="340"/>
    <tableColumn id="7" xr3:uid="{1BA2421D-3933-4552-A777-7CC5AB96C740}" name="מאפיינים מיוחדים" dataDxfId="339"/>
    <tableColumn id="12" xr3:uid="{02D932B4-4EC5-4046-93BC-74196E0ACCBE}" name="ColorVu" dataDxfId="338"/>
    <tableColumn id="10" xr3:uid="{7B5FD387-5199-4DB5-9930-DF4E9860E672}" name="מיקרופון" dataDxfId="337"/>
    <tableColumn id="14" xr3:uid="{332AF2D4-ECCA-44A0-85CB-4A54732239BA}" name="אינפרא אדום" dataDxfId="336"/>
    <tableColumn id="8" xr3:uid="{67225566-9CAD-4864-9A60-F0C009EA4988}" name="עדשה (מ&quot;מ)" dataDxfId="335"/>
    <tableColumn id="3" xr3:uid="{1B3F9B9F-1CE4-47C4-A08E-71256711B65C}" name="סוג עדשה" dataDxfId="334"/>
    <tableColumn id="9" xr3:uid="{6BEFB0DA-F064-4B08-B491-04332BD189D2}" name="מתח עבודה" dataDxfId="333"/>
    <tableColumn id="5" xr3:uid="{C79A7A30-9468-40F4-A693-AD04E0FCEAE1}" name="כמות בקרטון" dataDxfId="332"/>
  </tableColumns>
  <tableStyleInfo name="TableStyleMedium3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_tvi_ptz" displayName="table_tvi_ptz" ref="A2:O6" totalsRowShown="0" headerRowDxfId="331" dataDxfId="330">
  <autoFilter ref="A2:O6" xr:uid="{00000000-000C-0000-FFFF-FFFF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3:O6">
    <sortCondition ref="A2:A6"/>
  </sortState>
  <tableColumns count="15">
    <tableColumn id="1" xr3:uid="{00000000-0010-0000-0400-000001000000}" name="דגם" dataDxfId="329"/>
    <tableColumn id="6" xr3:uid="{00000000-0010-0000-0400-000006000000}" name="תמונה + PDF" dataDxfId="328"/>
    <tableColumn id="19" xr3:uid="{00000000-0010-0000-0400-000013000000}" name="סדרה" dataDxfId="327"/>
    <tableColumn id="21" xr3:uid="{00000000-0010-0000-0400-000015000000}" name="סוג מצלמה" dataDxfId="326"/>
    <tableColumn id="2" xr3:uid="{00000000-0010-0000-0400-000002000000}" name="מחיר מתקין ₪" dataDxfId="325"/>
    <tableColumn id="17" xr3:uid="{00000000-0010-0000-0400-000011000000}" name="רזולוציה" dataDxfId="324"/>
    <tableColumn id="25" xr3:uid="{00000000-0010-0000-0400-000019000000}" name="רמת הגנה" dataDxfId="323"/>
    <tableColumn id="4" xr3:uid="{00000000-0010-0000-0400-000004000000}" name="WDR" dataDxfId="322"/>
    <tableColumn id="15" xr3:uid="{00000000-0010-0000-0400-00000F000000}" name="מאפיינים מיוחדים" dataDxfId="321"/>
    <tableColumn id="18" xr3:uid="{00000000-0010-0000-0400-000012000000}" name="מגע יבש I/O" dataDxfId="320"/>
    <tableColumn id="14" xr3:uid="{00000000-0010-0000-0400-00000E000000}" name="אינפרא אדום" dataDxfId="319"/>
    <tableColumn id="5" xr3:uid="{00000000-0010-0000-0400-000005000000}" name="חיישן" dataDxfId="318"/>
    <tableColumn id="8" xr3:uid="{00000000-0010-0000-0400-000008000000}" name="עדשה (מ&quot;מ)" dataDxfId="317"/>
    <tableColumn id="3" xr3:uid="{00000000-0010-0000-0400-000003000000}" name="זום אופטי" dataDxfId="316"/>
    <tableColumn id="9" xr3:uid="{00000000-0010-0000-0400-000009000000}" name="מתח עבודה" dataDxfId="315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37897C0-5BB2-4F75-9717-79DBD941B390}" name="table_tvi_dvr" displayName="table_tvi_dvr" ref="A2:O15" totalsRowShown="0" headerRowDxfId="314" dataDxfId="312" headerRowBorderDxfId="313" tableBorderDxfId="311" totalsRowBorderDxfId="310">
  <autoFilter ref="A2:O15" xr:uid="{B37897C0-5BB2-4F75-9717-79DBD941B3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3:O15">
    <sortCondition ref="C3:C15"/>
    <sortCondition ref="E3:E15"/>
    <sortCondition ref="D3:D15"/>
  </sortState>
  <tableColumns count="15">
    <tableColumn id="1" xr3:uid="{E1680516-5CE9-47F5-8C78-4A7B18ECAF4E}" name="דגם" dataDxfId="309"/>
    <tableColumn id="5" xr3:uid="{E4680107-8DB1-455F-B4AD-E86A5DC63B8F}" name="תמונה + PDF" dataDxfId="308"/>
    <tableColumn id="2" xr3:uid="{F6F55A71-6058-47B6-9368-E55745690216}" name="סדרה" dataDxfId="307"/>
    <tableColumn id="3" xr3:uid="{7CADED82-C531-4AD1-B1EB-F3BC4EA5208A}" name="מחיר מתקין  ₪" dataDxfId="306"/>
    <tableColumn id="4" xr3:uid="{8F4FA270-1845-4713-9858-195C9D576CA9}" name="ערוצי אנלוג" dataDxfId="305"/>
    <tableColumn id="8" xr3:uid="{1988FBA9-63D7-498C-A98C-31DFC6B32255}" name="ערוצי רשת (היברידי)" dataDxfId="304"/>
    <tableColumn id="6" xr3:uid="{C8A522F8-ED3E-4BC9-8A48-A59972905BC6}" name="רזולוציה לערוץ אנלוגי" dataDxfId="303"/>
    <tableColumn id="7" xr3:uid="{E8805117-4E86-4521-87CC-3A1843283378}" name="מאפיינים מיוחדים" dataDxfId="302"/>
    <tableColumn id="9" xr3:uid="{8C95CA23-81CE-4E23-B303-B47E419E0298}" name="כניסת אודיו" dataDxfId="301"/>
    <tableColumn id="10" xr3:uid="{F6A55877-49F1-40C4-874A-15CBB5BDAD83}" name="מגע יבש" dataDxfId="300"/>
    <tableColumn id="11" xr3:uid="{3ACB9E13-FD4B-4297-861E-6C7FB5A722AC}" name="מספר דיסקים" dataDxfId="299"/>
    <tableColumn id="12" xr3:uid="{0E372739-8EB6-478A-9E48-EB3F50B138F2}" name="דיסק מותקן" dataDxfId="298"/>
    <tableColumn id="15" xr3:uid="{D9490280-31EC-4067-8152-7145EFA0C2D7}" name="קיבולת דיסק מקסימלית" dataDxfId="297"/>
    <tableColumn id="13" xr3:uid="{626F3081-BB18-40A3-A415-BBA57842B417}" name="מארז" dataDxfId="296"/>
    <tableColumn id="14" xr3:uid="{C9DA7ED9-DAB1-495F-BA40-19796EB9FDBB}" name="מידות  (L x W x H)" dataDxfId="295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A83E520-25A2-4047-BDAA-435ADCBBC891}" name="table_intercom" displayName="table_intercom" ref="A2:Q57" totalsRowShown="0" headerRowDxfId="294" dataDxfId="293">
  <autoFilter ref="A2:Q57" xr:uid="{1A83E520-25A2-4047-BDAA-435ADCBBC8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97A35C06-259E-4C96-94C2-A374507A3AA6}" name="דגם" dataDxfId="292"/>
    <tableColumn id="19" xr3:uid="{75D5F41F-237A-45BB-872C-E699F5D09B58}" name="תמונה + PDF" dataDxfId="291"/>
    <tableColumn id="3" xr3:uid="{16D9673E-F714-4973-8303-5D3BA2EDBB51}" name="תאור" dataDxfId="290"/>
    <tableColumn id="6" xr3:uid="{4E9CBCDF-A21F-4FD2-99B8-03DBAE3BFA6D}" name="סוג אינטרקום" dataDxfId="289"/>
    <tableColumn id="21" xr3:uid="{693A901D-A408-4077-A9D9-21E11B9F7BD2}" name="מחיר מתקין ₪ " dataDxfId="288"/>
    <tableColumn id="2" xr3:uid="{DA22F147-BA6F-4D79-AC2D-B1F45B7C81D4}" name="הגנה" dataDxfId="287"/>
    <tableColumn id="25" xr3:uid="{CB9C3BBA-1742-43DF-BC9A-FB8D9F0CB418}" name="פרטים נוספים" dataDxfId="286"/>
    <tableColumn id="4" xr3:uid="{EF2994D5-CF54-481F-9D57-CA22BCEEA3F0}" name="מסך" dataDxfId="285"/>
    <tableColumn id="24" xr3:uid="{F637FD6C-EF1A-4C9B-A9B7-33AA474AA8DC}" name="לחצני חיוג_x000a_פיזיים" dataDxfId="284"/>
    <tableColumn id="18" xr3:uid="{92E2756C-CD89-48D9-8E19-D4F8EE4A6D94}" name="חיוג ישיר לאפליקציה" dataDxfId="283"/>
    <tableColumn id="14" xr3:uid="{22F8D40B-27CA-40E0-8E4E-EE790940BF65}" name="אזעקה (I/O)" dataDxfId="282"/>
    <tableColumn id="17" xr3:uid="{60333F9A-C652-459C-9AA2-C88F2FD61B02}" name="סוג כרטיסים" dataDxfId="281"/>
    <tableColumn id="5" xr3:uid="{C34E64CB-DB3C-41CE-9C70-0746C3CFA844}" name="תקשורת" dataDxfId="280"/>
    <tableColumn id="8" xr3:uid="{A34CF0E3-83C0-478A-B437-07468EF5FCA1}" name="RS-485" dataDxfId="279"/>
    <tableColumn id="7" xr3:uid="{82653CA5-3693-4A68-93F9-67FE46CFC28B}" name="חומר" dataDxfId="278"/>
    <tableColumn id="9" xr3:uid="{59CFFCA7-CB51-420D-9E5B-D83007C1DB66}" name="מתח עבודה" dataDxfId="277"/>
    <tableColumn id="11" xr3:uid="{9B0929A2-1ECA-45F6-AC92-11D5672B8ED2}" name="מידות  (L x W x H)" dataDxfId="276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7F2F56A-B03B-4C77-B6CF-FC81B294F6FE}" name="table_access" displayName="table_access" ref="A2:O41" totalsRowShown="0" headerRowDxfId="273" dataDxfId="272">
  <autoFilter ref="A2:O41" xr:uid="{C7F2F56A-B03B-4C77-B6CF-FC81B294F6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BCB64CD5-908E-4D92-B79A-821B1B7FCE7D}" name="דגם" dataDxfId="271"/>
    <tableColumn id="19" xr3:uid="{AB795818-CC72-496E-A901-3778373342AB}" name="תמונה + PDF" dataDxfId="270"/>
    <tableColumn id="3" xr3:uid="{B6ED47FA-D5BA-444F-927E-17AA725C4796}" name="תאור" dataDxfId="269"/>
    <tableColumn id="21" xr3:uid="{946D5B01-A3E6-414C-A52D-2C6F5B62024E}" name="מחיר מתקין ₪" dataDxfId="268"/>
    <tableColumn id="2" xr3:uid="{98F7A9D5-2DE2-4FF6-80B1-666B4D4645AF}" name="התקנה" dataDxfId="267"/>
    <tableColumn id="25" xr3:uid="{90CDFCA4-8827-4F56-B172-F6898EE9B34C}" name="פרטים נוספים " dataDxfId="266"/>
    <tableColumn id="4" xr3:uid="{07C4AA5A-0353-47D8-ABE6-638B80F44D6B}" name="מסך" dataDxfId="265"/>
    <tableColumn id="24" xr3:uid="{DFB90495-A8A6-4820-B58A-A97E93A082C8}" name="מספר פנים לזיהוי" dataDxfId="264"/>
    <tableColumn id="18" xr3:uid="{CCB00A6C-A023-48E2-B681-19844D10287D}" name="מספר טביעות אצבע" dataDxfId="263"/>
    <tableColumn id="7" xr3:uid="{7B0AEFF4-2023-4653-99D8-FCB2FEFEC8A9}" name="מספר כרטיסים לזיהוי" dataDxfId="262"/>
    <tableColumn id="14" xr3:uid="{DE756DF9-71C5-453B-A732-6B045ED1E506}" name="קורא כרטיסים" dataDxfId="261"/>
    <tableColumn id="17" xr3:uid="{AEF8C1B0-0355-44D7-8E40-EC88ED3FBDE0}" name="תקשורת" dataDxfId="260"/>
    <tableColumn id="5" xr3:uid="{60533502-74A8-4485-B746-39F6B761DDCC}" name="כניסות ויציאות" dataDxfId="259"/>
    <tableColumn id="9" xr3:uid="{ABE680B5-19CE-4DBF-96A0-B4D6BEABBCE4}" name="מתח עבודה" dataDxfId="258"/>
    <tableColumn id="11" xr3:uid="{52E390A8-87F4-4F8D-A003-99297C295CBC}" name="מידות  (L x W x H)" dataDxfId="257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B0DA65-E561-413C-93C9-35DB6CBC5016}" name="table_speakers" displayName="table_speakers" ref="A2:I18" totalsRowShown="0" headerRowDxfId="256" dataDxfId="255" tableBorderDxfId="254" headerRowCellStyle="Normal 2">
  <autoFilter ref="A2:I18" xr:uid="{90B0DA65-E561-413C-93C9-35DB6CBC50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C356634-692C-4954-8EA6-B7B7885B2937}" name="דגם" dataDxfId="253"/>
    <tableColumn id="2" xr3:uid="{72F7315B-AE42-4B7A-A74E-9A2D570931E9}" name="תמונה + PDF" dataDxfId="252"/>
    <tableColumn id="3" xr3:uid="{05A277B5-304E-4A0F-8F4E-17AF93D098A0}" name="תיאור" dataDxfId="251" dataCellStyle="Normal 2"/>
    <tableColumn id="4" xr3:uid="{9DF2DE89-B591-4407-86D8-E9BC9C5F10F2}" name="IP" dataDxfId="250" dataCellStyle="Normal 2"/>
    <tableColumn id="5" xr3:uid="{C216ED4E-0167-4EF3-893A-6DCDD8031472}" name="מחיר מתקין ₪" dataDxfId="249" dataCellStyle="Normal 2"/>
    <tableColumn id="6" xr3:uid="{34AC0D09-30C6-47DB-8551-BC9EF8E6EEB3}" name="עוצמה SNR db" dataDxfId="248" dataCellStyle="Normal 2"/>
    <tableColumn id="7" xr3:uid="{D4B12E4C-1166-4DFF-B98A-6C3E523493AE}" name="רמת הגנה" dataDxfId="247" dataCellStyle="Normal 2"/>
    <tableColumn id="8" xr3:uid="{601BB30E-2A3E-4AB6-B480-E4CB3C39A3C4}" name="מתח" dataDxfId="246" dataCellStyle="Normal 2"/>
    <tableColumn id="9" xr3:uid="{467AABF1-FC05-4B75-811D-BEFEEEB8A32B}" name="כרטיס זכרון" dataDxfId="245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hyperlink" Target="https://hviil.co.il/wp-content/uploads/2025/09/NVR-IP-speaker-Comparison.pdf" TargetMode="External"/><Relationship Id="rId5" Type="http://schemas.openxmlformats.org/officeDocument/2006/relationships/table" Target="../tables/table9.xml"/><Relationship Id="rId4" Type="http://schemas.openxmlformats.org/officeDocument/2006/relationships/ctrlProp" Target="../ctrlProps/ctrlProp1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table" Target="../tables/table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11.xml"/><Relationship Id="rId4" Type="http://schemas.openxmlformats.org/officeDocument/2006/relationships/ctrlProp" Target="../ctrlProps/ctrlProp1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12.xml"/><Relationship Id="rId4" Type="http://schemas.openxmlformats.org/officeDocument/2006/relationships/ctrlProp" Target="../ctrlProps/ctrlProp1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2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6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7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8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04"/>
  <sheetViews>
    <sheetView showGridLines="0" rightToLeft="1" zoomScale="90" zoomScaleNormal="90" workbookViewId="0">
      <pane ySplit="2" topLeftCell="A16" activePane="bottomLeft" state="frozen"/>
      <selection pane="bottomLeft" activeCell="E4" sqref="E4"/>
    </sheetView>
  </sheetViews>
  <sheetFormatPr defaultRowHeight="14.25"/>
  <cols>
    <col min="1" max="1" width="28.375" customWidth="1"/>
    <col min="2" max="2" width="14.875" customWidth="1"/>
    <col min="3" max="3" width="9" customWidth="1"/>
    <col min="4" max="4" width="12.75" customWidth="1"/>
    <col min="5" max="5" width="16" customWidth="1"/>
    <col min="6" max="6" width="10.375" customWidth="1"/>
    <col min="7" max="7" width="12" customWidth="1"/>
    <col min="9" max="9" width="19" customWidth="1"/>
    <col min="10" max="11" width="12.25" customWidth="1"/>
    <col min="12" max="12" width="12.75" customWidth="1"/>
    <col min="13" max="13" width="10.75" customWidth="1"/>
    <col min="14" max="14" width="10.875" customWidth="1"/>
    <col min="15" max="15" width="9.125" customWidth="1"/>
    <col min="16" max="16" width="13.125" customWidth="1"/>
    <col min="17" max="17" width="14.375" customWidth="1"/>
    <col min="18" max="18" width="11.25" customWidth="1"/>
    <col min="19" max="19" width="14.625" customWidth="1"/>
    <col min="21" max="21" width="14.125" customWidth="1"/>
    <col min="22" max="22" width="12" customWidth="1"/>
    <col min="23" max="23" width="13.375" customWidth="1"/>
    <col min="24" max="24" width="22.125" customWidth="1"/>
    <col min="25" max="25" width="14.625" customWidth="1"/>
    <col min="26" max="26" width="18" hidden="1" customWidth="1"/>
  </cols>
  <sheetData>
    <row r="1" spans="1:28" ht="103.5" customHeight="1">
      <c r="A1" s="7"/>
      <c r="B1" s="7"/>
      <c r="C1" s="7"/>
      <c r="D1" s="7"/>
      <c r="E1" s="7"/>
      <c r="G1" s="7"/>
      <c r="H1" s="396" t="s">
        <v>323</v>
      </c>
      <c r="I1" s="396"/>
      <c r="J1" s="396"/>
      <c r="K1" s="396"/>
      <c r="L1" s="396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8" s="11" customFormat="1" ht="38.25" customHeight="1">
      <c r="A2" s="49" t="s">
        <v>0</v>
      </c>
      <c r="B2" s="49" t="s">
        <v>139</v>
      </c>
      <c r="C2" s="49" t="s">
        <v>1</v>
      </c>
      <c r="D2" s="50" t="s">
        <v>2</v>
      </c>
      <c r="E2" s="50" t="s">
        <v>388</v>
      </c>
      <c r="F2" s="49" t="s">
        <v>62</v>
      </c>
      <c r="G2" s="50" t="s">
        <v>3</v>
      </c>
      <c r="H2" s="50" t="s">
        <v>4</v>
      </c>
      <c r="I2" s="50" t="s">
        <v>149</v>
      </c>
      <c r="J2" s="51" t="s">
        <v>1128</v>
      </c>
      <c r="K2" s="52" t="s">
        <v>1793</v>
      </c>
      <c r="L2" s="49" t="s">
        <v>663</v>
      </c>
      <c r="M2" s="50" t="s">
        <v>1123</v>
      </c>
      <c r="N2" s="49" t="s">
        <v>655</v>
      </c>
      <c r="O2" s="50" t="s">
        <v>1114</v>
      </c>
      <c r="P2" s="50" t="s">
        <v>1115</v>
      </c>
      <c r="Q2" s="50" t="s">
        <v>823</v>
      </c>
      <c r="R2" s="50" t="s">
        <v>905</v>
      </c>
      <c r="S2" s="49" t="s">
        <v>140</v>
      </c>
      <c r="T2" s="49" t="s">
        <v>8</v>
      </c>
      <c r="U2" s="50" t="s">
        <v>63</v>
      </c>
      <c r="V2" s="50" t="s">
        <v>64</v>
      </c>
      <c r="W2" s="50" t="s">
        <v>9</v>
      </c>
      <c r="X2" s="50" t="s">
        <v>656</v>
      </c>
      <c r="Y2" s="50" t="s">
        <v>657</v>
      </c>
      <c r="Z2" s="50" t="s">
        <v>2310</v>
      </c>
      <c r="AA2" s="237"/>
      <c r="AB2" s="237"/>
    </row>
    <row r="3" spans="1:28" s="11" customFormat="1" ht="53.25" customHeight="1">
      <c r="A3" s="144" t="s">
        <v>1241</v>
      </c>
      <c r="B3" s="53"/>
      <c r="C3" s="54">
        <v>1</v>
      </c>
      <c r="D3" s="239" t="s">
        <v>187</v>
      </c>
      <c r="E3" s="308">
        <v>365</v>
      </c>
      <c r="F3" s="57" t="s">
        <v>13</v>
      </c>
      <c r="G3" s="58" t="s">
        <v>35</v>
      </c>
      <c r="H3" s="58" t="s">
        <v>11</v>
      </c>
      <c r="I3" s="53"/>
      <c r="J3" s="53"/>
      <c r="K3" s="53"/>
      <c r="L3" s="53"/>
      <c r="M3" s="53"/>
      <c r="N3" s="53"/>
      <c r="O3" s="53"/>
      <c r="P3" s="53"/>
      <c r="Q3" s="59"/>
      <c r="R3" s="53"/>
      <c r="S3" s="58" t="s">
        <v>12</v>
      </c>
      <c r="T3" s="58" t="s">
        <v>84</v>
      </c>
      <c r="U3" s="53">
        <v>2.8</v>
      </c>
      <c r="V3" s="53" t="s">
        <v>159</v>
      </c>
      <c r="W3" s="53" t="s">
        <v>37</v>
      </c>
      <c r="X3" s="58" t="s">
        <v>343</v>
      </c>
      <c r="Y3" s="58">
        <v>18</v>
      </c>
      <c r="Z3">
        <v>311315998</v>
      </c>
    </row>
    <row r="4" spans="1:28" s="11" customFormat="1" ht="53.25" customHeight="1">
      <c r="A4" s="366" t="s">
        <v>1956</v>
      </c>
      <c r="B4" s="5"/>
      <c r="C4" s="54">
        <v>1</v>
      </c>
      <c r="D4" s="239" t="s">
        <v>187</v>
      </c>
      <c r="E4" s="308">
        <v>530</v>
      </c>
      <c r="F4" s="57" t="s">
        <v>13</v>
      </c>
      <c r="G4" s="58" t="s">
        <v>35</v>
      </c>
      <c r="H4" s="58" t="s">
        <v>11</v>
      </c>
      <c r="I4" s="53"/>
      <c r="J4" s="61" t="s">
        <v>1116</v>
      </c>
      <c r="K4" s="61"/>
      <c r="L4" s="63"/>
      <c r="M4" s="61"/>
      <c r="N4" s="61" t="s">
        <v>1116</v>
      </c>
      <c r="O4" s="61"/>
      <c r="P4" s="63"/>
      <c r="Q4" s="63"/>
      <c r="R4" s="63"/>
      <c r="S4" s="62" t="s">
        <v>403</v>
      </c>
      <c r="T4" s="58" t="s">
        <v>85</v>
      </c>
      <c r="U4" s="58">
        <v>2.8</v>
      </c>
      <c r="V4" s="53" t="s">
        <v>159</v>
      </c>
      <c r="W4" s="53" t="s">
        <v>37</v>
      </c>
      <c r="X4" s="58" t="s">
        <v>658</v>
      </c>
      <c r="Y4" s="58">
        <v>32</v>
      </c>
      <c r="Z4" s="11">
        <v>311320794</v>
      </c>
    </row>
    <row r="5" spans="1:28" s="11" customFormat="1" ht="45" customHeight="1">
      <c r="A5" s="345" t="s">
        <v>2236</v>
      </c>
      <c r="B5" s="95"/>
      <c r="C5" s="54">
        <v>1</v>
      </c>
      <c r="D5" s="240" t="s">
        <v>187</v>
      </c>
      <c r="E5" s="308">
        <v>660</v>
      </c>
      <c r="F5" s="56" t="s">
        <v>29</v>
      </c>
      <c r="G5" s="58" t="s">
        <v>35</v>
      </c>
      <c r="H5" s="58" t="s">
        <v>20</v>
      </c>
      <c r="I5" s="63" t="s">
        <v>165</v>
      </c>
      <c r="J5" s="61"/>
      <c r="K5" s="61" t="s">
        <v>1261</v>
      </c>
      <c r="L5" s="63"/>
      <c r="M5" s="61"/>
      <c r="N5" s="61" t="s">
        <v>1116</v>
      </c>
      <c r="O5" s="61"/>
      <c r="P5" s="63"/>
      <c r="Q5" s="63"/>
      <c r="R5" s="63"/>
      <c r="S5" s="62" t="s">
        <v>403</v>
      </c>
      <c r="T5" s="58" t="s">
        <v>935</v>
      </c>
      <c r="U5" s="58">
        <v>2.8</v>
      </c>
      <c r="V5" s="53" t="s">
        <v>159</v>
      </c>
      <c r="W5" s="53" t="s">
        <v>37</v>
      </c>
      <c r="X5" s="58" t="s">
        <v>343</v>
      </c>
      <c r="Y5" s="58">
        <v>18</v>
      </c>
      <c r="Z5" s="11">
        <v>311333366</v>
      </c>
    </row>
    <row r="6" spans="1:28" s="11" customFormat="1" ht="45" customHeight="1">
      <c r="A6" s="144" t="s">
        <v>2227</v>
      </c>
      <c r="B6" s="95"/>
      <c r="C6" s="54">
        <v>1</v>
      </c>
      <c r="D6" s="240" t="s">
        <v>187</v>
      </c>
      <c r="E6" s="308">
        <v>700</v>
      </c>
      <c r="F6" s="56" t="s">
        <v>29</v>
      </c>
      <c r="G6" s="58" t="s">
        <v>35</v>
      </c>
      <c r="H6" s="58" t="s">
        <v>20</v>
      </c>
      <c r="I6" s="63" t="s">
        <v>165</v>
      </c>
      <c r="J6" s="61"/>
      <c r="K6" s="61" t="s">
        <v>1261</v>
      </c>
      <c r="L6" s="63"/>
      <c r="M6" s="61"/>
      <c r="N6" s="61" t="s">
        <v>1116</v>
      </c>
      <c r="O6" s="61"/>
      <c r="P6" s="63"/>
      <c r="Q6" s="63"/>
      <c r="R6" s="63"/>
      <c r="S6" s="62" t="s">
        <v>403</v>
      </c>
      <c r="T6" s="58" t="s">
        <v>935</v>
      </c>
      <c r="U6" s="58">
        <v>2.8</v>
      </c>
      <c r="V6" s="53" t="s">
        <v>159</v>
      </c>
      <c r="W6" s="53" t="s">
        <v>37</v>
      </c>
      <c r="X6" s="58" t="s">
        <v>343</v>
      </c>
      <c r="Y6" s="58">
        <v>18</v>
      </c>
      <c r="Z6" s="11">
        <v>311330816</v>
      </c>
    </row>
    <row r="7" spans="1:28" s="11" customFormat="1" ht="53.25" customHeight="1">
      <c r="A7" s="144" t="s">
        <v>1147</v>
      </c>
      <c r="B7" s="65"/>
      <c r="C7" s="54">
        <v>1</v>
      </c>
      <c r="D7" s="240" t="s">
        <v>187</v>
      </c>
      <c r="E7" s="308">
        <v>790</v>
      </c>
      <c r="F7" s="56" t="s">
        <v>29</v>
      </c>
      <c r="G7" s="58" t="s">
        <v>35</v>
      </c>
      <c r="H7" s="55" t="s">
        <v>20</v>
      </c>
      <c r="I7" s="60"/>
      <c r="J7" s="61" t="s">
        <v>1116</v>
      </c>
      <c r="K7" s="61"/>
      <c r="L7" s="61"/>
      <c r="M7" s="63"/>
      <c r="N7" s="61" t="s">
        <v>1116</v>
      </c>
      <c r="O7" s="63"/>
      <c r="P7" s="63"/>
      <c r="Q7" s="66"/>
      <c r="R7" s="63"/>
      <c r="S7" s="62" t="s">
        <v>403</v>
      </c>
      <c r="T7" s="58" t="s">
        <v>83</v>
      </c>
      <c r="U7" s="58">
        <v>2.8</v>
      </c>
      <c r="V7" s="53" t="s">
        <v>159</v>
      </c>
      <c r="W7" s="53" t="s">
        <v>37</v>
      </c>
      <c r="X7" s="58" t="s">
        <v>658</v>
      </c>
      <c r="Y7" s="58">
        <v>32</v>
      </c>
      <c r="Z7" s="11">
        <v>311320798</v>
      </c>
    </row>
    <row r="8" spans="1:28" s="11" customFormat="1" ht="53.25" customHeight="1">
      <c r="A8" s="144" t="s">
        <v>134</v>
      </c>
      <c r="B8" s="58"/>
      <c r="C8" s="54">
        <v>1</v>
      </c>
      <c r="D8" s="239" t="s">
        <v>187</v>
      </c>
      <c r="E8" s="308">
        <v>635</v>
      </c>
      <c r="F8" s="57" t="s">
        <v>31</v>
      </c>
      <c r="G8" s="58" t="s">
        <v>35</v>
      </c>
      <c r="H8" s="55" t="s">
        <v>20</v>
      </c>
      <c r="I8" s="63"/>
      <c r="J8" s="63"/>
      <c r="K8" s="63"/>
      <c r="L8" s="63"/>
      <c r="M8" s="63"/>
      <c r="N8" s="63"/>
      <c r="O8" s="63"/>
      <c r="P8" s="63"/>
      <c r="Q8" s="59"/>
      <c r="R8" s="63"/>
      <c r="S8" s="58" t="s">
        <v>12</v>
      </c>
      <c r="T8" s="55" t="s">
        <v>84</v>
      </c>
      <c r="U8" s="53" t="s">
        <v>36</v>
      </c>
      <c r="V8" s="53" t="s">
        <v>159</v>
      </c>
      <c r="W8" s="53" t="s">
        <v>37</v>
      </c>
      <c r="X8" s="58" t="s">
        <v>343</v>
      </c>
      <c r="Y8" s="58">
        <v>18</v>
      </c>
      <c r="Z8" s="11">
        <v>311317399</v>
      </c>
    </row>
    <row r="9" spans="1:28" s="11" customFormat="1" ht="53.25" customHeight="1">
      <c r="A9" s="144" t="s">
        <v>39</v>
      </c>
      <c r="B9" s="53"/>
      <c r="C9" s="54">
        <v>1</v>
      </c>
      <c r="D9" s="239" t="s">
        <v>152</v>
      </c>
      <c r="E9" s="308">
        <v>990</v>
      </c>
      <c r="F9" s="57" t="s">
        <v>29</v>
      </c>
      <c r="G9" s="58" t="s">
        <v>35</v>
      </c>
      <c r="H9" s="58" t="s">
        <v>20</v>
      </c>
      <c r="I9" s="63"/>
      <c r="J9" s="63"/>
      <c r="K9" s="63"/>
      <c r="L9" s="63"/>
      <c r="M9" s="63"/>
      <c r="N9" s="63"/>
      <c r="O9" s="63"/>
      <c r="P9" s="63"/>
      <c r="Q9" s="59"/>
      <c r="R9" s="63"/>
      <c r="S9" s="53" t="s">
        <v>882</v>
      </c>
      <c r="T9" s="58" t="s">
        <v>83</v>
      </c>
      <c r="U9" s="53" t="s">
        <v>38</v>
      </c>
      <c r="V9" s="53" t="s">
        <v>160</v>
      </c>
      <c r="W9" s="53" t="s">
        <v>37</v>
      </c>
      <c r="X9" s="58" t="s">
        <v>658</v>
      </c>
      <c r="Y9" s="58">
        <v>12</v>
      </c>
      <c r="Z9" s="11">
        <v>311316237</v>
      </c>
    </row>
    <row r="10" spans="1:28" s="11" customFormat="1" ht="53.25" customHeight="1">
      <c r="A10" s="144" t="s">
        <v>137</v>
      </c>
      <c r="B10" s="58"/>
      <c r="C10" s="54">
        <v>1</v>
      </c>
      <c r="D10" s="239" t="s">
        <v>152</v>
      </c>
      <c r="E10" s="308">
        <v>1130</v>
      </c>
      <c r="F10" s="57" t="s">
        <v>31</v>
      </c>
      <c r="G10" s="58" t="s">
        <v>35</v>
      </c>
      <c r="H10" s="55" t="s">
        <v>20</v>
      </c>
      <c r="I10" s="63"/>
      <c r="J10" s="63"/>
      <c r="K10" s="63"/>
      <c r="L10" s="63"/>
      <c r="M10" s="63"/>
      <c r="N10" s="63"/>
      <c r="O10" s="63"/>
      <c r="P10" s="63"/>
      <c r="Q10" s="59"/>
      <c r="R10" s="63"/>
      <c r="S10" s="53" t="s">
        <v>882</v>
      </c>
      <c r="T10" s="55" t="s">
        <v>84</v>
      </c>
      <c r="U10" s="53" t="s">
        <v>38</v>
      </c>
      <c r="V10" s="53" t="s">
        <v>160</v>
      </c>
      <c r="W10" s="53" t="s">
        <v>37</v>
      </c>
      <c r="X10" s="58" t="s">
        <v>658</v>
      </c>
      <c r="Y10" s="58">
        <v>12</v>
      </c>
      <c r="Z10" s="11">
        <v>311317407</v>
      </c>
    </row>
    <row r="11" spans="1:28" s="11" customFormat="1" ht="53.25" customHeight="1">
      <c r="A11" s="144" t="s">
        <v>1257</v>
      </c>
      <c r="B11" s="58"/>
      <c r="C11" s="54">
        <v>1</v>
      </c>
      <c r="D11" s="239" t="s">
        <v>155</v>
      </c>
      <c r="E11" s="308">
        <v>470</v>
      </c>
      <c r="F11" s="56" t="s">
        <v>13</v>
      </c>
      <c r="G11" s="58" t="s">
        <v>35</v>
      </c>
      <c r="H11" s="58" t="s">
        <v>11</v>
      </c>
      <c r="I11" s="60"/>
      <c r="J11" s="61" t="s">
        <v>1116</v>
      </c>
      <c r="K11" s="61"/>
      <c r="L11" s="60"/>
      <c r="M11" s="60"/>
      <c r="N11" s="60"/>
      <c r="O11" s="60"/>
      <c r="P11" s="60"/>
      <c r="Q11" s="59"/>
      <c r="R11" s="60"/>
      <c r="S11" s="62" t="s">
        <v>403</v>
      </c>
      <c r="T11" s="58" t="s">
        <v>82</v>
      </c>
      <c r="U11" s="58">
        <v>2.8</v>
      </c>
      <c r="V11" s="53" t="s">
        <v>159</v>
      </c>
      <c r="W11" s="53" t="s">
        <v>37</v>
      </c>
      <c r="X11" s="58" t="s">
        <v>343</v>
      </c>
      <c r="Y11" s="58">
        <v>27</v>
      </c>
      <c r="Z11" s="11">
        <v>311320773</v>
      </c>
    </row>
    <row r="12" spans="1:28" s="11" customFormat="1" ht="53.25" customHeight="1">
      <c r="A12" s="144" t="s">
        <v>2030</v>
      </c>
      <c r="B12" s="5"/>
      <c r="C12" s="54">
        <v>1</v>
      </c>
      <c r="D12" s="239" t="s">
        <v>155</v>
      </c>
      <c r="E12" s="308">
        <v>660</v>
      </c>
      <c r="F12" s="56" t="s">
        <v>29</v>
      </c>
      <c r="G12" s="58" t="s">
        <v>35</v>
      </c>
      <c r="H12" s="58" t="s">
        <v>20</v>
      </c>
      <c r="I12" s="63" t="s">
        <v>1131</v>
      </c>
      <c r="J12" s="63"/>
      <c r="K12" s="61" t="s">
        <v>1116</v>
      </c>
      <c r="L12" s="63"/>
      <c r="M12" s="63"/>
      <c r="N12" s="61" t="s">
        <v>1116</v>
      </c>
      <c r="O12" s="63"/>
      <c r="P12" s="63"/>
      <c r="Q12" s="63"/>
      <c r="R12" s="63"/>
      <c r="S12" s="62" t="s">
        <v>403</v>
      </c>
      <c r="T12" s="58" t="s">
        <v>935</v>
      </c>
      <c r="U12" s="58">
        <v>2.8</v>
      </c>
      <c r="V12" s="53" t="s">
        <v>159</v>
      </c>
      <c r="W12" s="53" t="s">
        <v>37</v>
      </c>
      <c r="X12" s="58" t="s">
        <v>343</v>
      </c>
      <c r="Y12" s="58">
        <v>27</v>
      </c>
      <c r="Z12" s="11">
        <v>311321910</v>
      </c>
    </row>
    <row r="13" spans="1:28" s="11" customFormat="1" ht="53.25" customHeight="1">
      <c r="A13" s="144" t="s">
        <v>1819</v>
      </c>
      <c r="B13" s="72"/>
      <c r="C13" s="54">
        <v>1</v>
      </c>
      <c r="D13" s="240" t="s">
        <v>155</v>
      </c>
      <c r="E13" s="310">
        <v>750</v>
      </c>
      <c r="F13" s="56" t="s">
        <v>29</v>
      </c>
      <c r="G13" s="58" t="s">
        <v>35</v>
      </c>
      <c r="H13" s="58" t="s">
        <v>20</v>
      </c>
      <c r="I13" s="63"/>
      <c r="J13" s="61"/>
      <c r="K13" s="61"/>
      <c r="L13" s="63"/>
      <c r="M13" s="61"/>
      <c r="N13" s="61"/>
      <c r="O13" s="61"/>
      <c r="P13" s="63"/>
      <c r="Q13" s="63"/>
      <c r="R13" s="63"/>
      <c r="S13" s="58" t="s">
        <v>12</v>
      </c>
      <c r="T13" s="58" t="s">
        <v>935</v>
      </c>
      <c r="U13" s="58">
        <v>2.8</v>
      </c>
      <c r="V13" s="53" t="s">
        <v>159</v>
      </c>
      <c r="W13" s="53" t="s">
        <v>37</v>
      </c>
      <c r="X13" s="58" t="s">
        <v>343</v>
      </c>
      <c r="Y13" s="58">
        <v>27</v>
      </c>
      <c r="Z13" s="11">
        <v>311323799</v>
      </c>
    </row>
    <row r="14" spans="1:28" s="11" customFormat="1" ht="53.25" customHeight="1">
      <c r="A14" s="144" t="s">
        <v>136</v>
      </c>
      <c r="B14" s="58"/>
      <c r="C14" s="54">
        <v>1</v>
      </c>
      <c r="D14" s="239" t="s">
        <v>155</v>
      </c>
      <c r="E14" s="308">
        <v>635</v>
      </c>
      <c r="F14" s="57" t="s">
        <v>31</v>
      </c>
      <c r="G14" s="58" t="s">
        <v>35</v>
      </c>
      <c r="H14" s="55" t="s">
        <v>20</v>
      </c>
      <c r="I14" s="68"/>
      <c r="J14" s="68"/>
      <c r="K14" s="68"/>
      <c r="L14" s="68"/>
      <c r="M14" s="68"/>
      <c r="N14" s="68"/>
      <c r="O14" s="68"/>
      <c r="P14" s="68"/>
      <c r="Q14" s="59"/>
      <c r="R14" s="68"/>
      <c r="S14" s="53" t="s">
        <v>12</v>
      </c>
      <c r="T14" s="55" t="s">
        <v>87</v>
      </c>
      <c r="U14" s="58">
        <v>2.8</v>
      </c>
      <c r="V14" s="53" t="s">
        <v>159</v>
      </c>
      <c r="W14" s="53" t="s">
        <v>37</v>
      </c>
      <c r="X14" s="58" t="s">
        <v>343</v>
      </c>
      <c r="Y14" s="58">
        <v>27</v>
      </c>
      <c r="Z14" s="11">
        <v>311317415</v>
      </c>
    </row>
    <row r="15" spans="1:28" s="11" customFormat="1" ht="53.25" customHeight="1">
      <c r="A15" s="144" t="s">
        <v>1243</v>
      </c>
      <c r="B15" s="53"/>
      <c r="C15" s="54">
        <v>1</v>
      </c>
      <c r="D15" s="239" t="s">
        <v>153</v>
      </c>
      <c r="E15" s="308">
        <v>395</v>
      </c>
      <c r="F15" s="57" t="s">
        <v>13</v>
      </c>
      <c r="G15" s="58" t="s">
        <v>41</v>
      </c>
      <c r="H15" s="58" t="s">
        <v>11</v>
      </c>
      <c r="I15" s="53"/>
      <c r="J15" s="53"/>
      <c r="K15" s="53"/>
      <c r="L15" s="53"/>
      <c r="M15" s="53"/>
      <c r="N15" s="53"/>
      <c r="O15" s="53"/>
      <c r="P15" s="53"/>
      <c r="Q15" s="59"/>
      <c r="R15" s="53"/>
      <c r="S15" s="53" t="s">
        <v>12</v>
      </c>
      <c r="T15" s="55" t="s">
        <v>87</v>
      </c>
      <c r="U15" s="53">
        <v>2.8</v>
      </c>
      <c r="V15" s="53" t="s">
        <v>159</v>
      </c>
      <c r="W15" s="53" t="s">
        <v>37</v>
      </c>
      <c r="X15" s="58" t="s">
        <v>343</v>
      </c>
      <c r="Y15" s="58">
        <v>24</v>
      </c>
      <c r="Z15" s="11">
        <v>311316025</v>
      </c>
    </row>
    <row r="16" spans="1:28" s="11" customFormat="1" ht="53.25" customHeight="1">
      <c r="A16" s="110" t="s">
        <v>1903</v>
      </c>
      <c r="B16" s="58"/>
      <c r="C16" s="54">
        <v>1</v>
      </c>
      <c r="D16" s="239" t="s">
        <v>153</v>
      </c>
      <c r="E16" s="308">
        <v>560</v>
      </c>
      <c r="F16" s="57" t="s">
        <v>13</v>
      </c>
      <c r="G16" s="58" t="s">
        <v>35</v>
      </c>
      <c r="H16" s="58" t="s">
        <v>11</v>
      </c>
      <c r="I16" s="63" t="s">
        <v>1131</v>
      </c>
      <c r="J16" s="61"/>
      <c r="K16" s="61" t="s">
        <v>1116</v>
      </c>
      <c r="L16" s="63"/>
      <c r="M16" s="61"/>
      <c r="N16" s="61" t="s">
        <v>1116</v>
      </c>
      <c r="O16" s="61"/>
      <c r="P16" s="63"/>
      <c r="Q16" s="63"/>
      <c r="R16" s="63"/>
      <c r="S16" s="62" t="s">
        <v>403</v>
      </c>
      <c r="T16" s="215" t="s">
        <v>1904</v>
      </c>
      <c r="U16" s="215">
        <v>2.8</v>
      </c>
      <c r="V16" s="53" t="s">
        <v>159</v>
      </c>
      <c r="W16" s="53" t="s">
        <v>37</v>
      </c>
      <c r="X16" s="58" t="s">
        <v>883</v>
      </c>
      <c r="Y16" s="58">
        <v>27</v>
      </c>
      <c r="Z16" s="11">
        <v>311322064</v>
      </c>
    </row>
    <row r="17" spans="1:26" s="11" customFormat="1" ht="53.25" customHeight="1">
      <c r="A17" s="144" t="s">
        <v>1163</v>
      </c>
      <c r="B17" s="65"/>
      <c r="C17" s="54">
        <v>1</v>
      </c>
      <c r="D17" s="239" t="s">
        <v>153</v>
      </c>
      <c r="E17" s="308">
        <v>660</v>
      </c>
      <c r="F17" s="67" t="s">
        <v>29</v>
      </c>
      <c r="G17" s="58" t="s">
        <v>1164</v>
      </c>
      <c r="H17" s="55" t="s">
        <v>20</v>
      </c>
      <c r="I17" s="63" t="s">
        <v>1131</v>
      </c>
      <c r="J17" s="61"/>
      <c r="K17" s="61" t="s">
        <v>1116</v>
      </c>
      <c r="L17" s="61"/>
      <c r="M17" s="63"/>
      <c r="N17" s="61" t="s">
        <v>1116</v>
      </c>
      <c r="O17" s="63"/>
      <c r="P17" s="63"/>
      <c r="Q17" s="66"/>
      <c r="R17" s="63"/>
      <c r="S17" s="62" t="s">
        <v>1132</v>
      </c>
      <c r="T17" s="58" t="s">
        <v>83</v>
      </c>
      <c r="U17" s="53" t="s">
        <v>36</v>
      </c>
      <c r="V17" s="53" t="s">
        <v>159</v>
      </c>
      <c r="W17" s="53" t="s">
        <v>37</v>
      </c>
      <c r="X17" s="58" t="s">
        <v>883</v>
      </c>
      <c r="Y17" s="58">
        <v>27</v>
      </c>
      <c r="Z17" s="11">
        <v>311322072</v>
      </c>
    </row>
    <row r="18" spans="1:26" s="11" customFormat="1" ht="53.25" customHeight="1">
      <c r="A18" s="144" t="s">
        <v>1820</v>
      </c>
      <c r="B18" s="72"/>
      <c r="C18" s="54">
        <v>1</v>
      </c>
      <c r="D18" s="240" t="s">
        <v>153</v>
      </c>
      <c r="E18" s="310">
        <v>700</v>
      </c>
      <c r="F18" s="56" t="s">
        <v>29</v>
      </c>
      <c r="G18" s="58" t="s">
        <v>1164</v>
      </c>
      <c r="H18" s="58" t="s">
        <v>20</v>
      </c>
      <c r="I18" s="63"/>
      <c r="J18" s="61"/>
      <c r="K18" s="61"/>
      <c r="L18" s="63"/>
      <c r="M18" s="61"/>
      <c r="N18" s="61"/>
      <c r="O18" s="61"/>
      <c r="P18" s="63"/>
      <c r="Q18" s="63"/>
      <c r="R18" s="63"/>
      <c r="S18" s="58" t="s">
        <v>12</v>
      </c>
      <c r="T18" s="58" t="s">
        <v>83</v>
      </c>
      <c r="U18" s="58">
        <v>2.8</v>
      </c>
      <c r="V18" s="53" t="s">
        <v>159</v>
      </c>
      <c r="W18" s="53" t="s">
        <v>37</v>
      </c>
      <c r="X18" s="58" t="s">
        <v>343</v>
      </c>
      <c r="Y18" s="58">
        <v>27</v>
      </c>
      <c r="Z18" s="11">
        <v>311323798</v>
      </c>
    </row>
    <row r="19" spans="1:26" s="11" customFormat="1" ht="53.25" customHeight="1">
      <c r="A19" s="144" t="s">
        <v>347</v>
      </c>
      <c r="B19" s="58"/>
      <c r="C19" s="54">
        <v>1</v>
      </c>
      <c r="D19" s="239" t="s">
        <v>153</v>
      </c>
      <c r="E19" s="308">
        <v>990</v>
      </c>
      <c r="F19" s="57" t="s">
        <v>29</v>
      </c>
      <c r="G19" s="58" t="s">
        <v>28</v>
      </c>
      <c r="H19" s="58" t="s">
        <v>20</v>
      </c>
      <c r="I19" s="68"/>
      <c r="J19" s="68"/>
      <c r="K19" s="68"/>
      <c r="L19" s="68"/>
      <c r="M19" s="68"/>
      <c r="N19" s="68"/>
      <c r="O19" s="68"/>
      <c r="P19" s="68"/>
      <c r="Q19" s="59"/>
      <c r="R19" s="68"/>
      <c r="S19" s="53" t="s">
        <v>12</v>
      </c>
      <c r="T19" s="58" t="s">
        <v>83</v>
      </c>
      <c r="U19" s="53" t="s">
        <v>38</v>
      </c>
      <c r="V19" s="53" t="s">
        <v>160</v>
      </c>
      <c r="W19" s="53" t="s">
        <v>37</v>
      </c>
      <c r="X19" s="58" t="s">
        <v>658</v>
      </c>
      <c r="Y19" s="58">
        <v>24</v>
      </c>
      <c r="Z19" s="11">
        <v>311316259</v>
      </c>
    </row>
    <row r="20" spans="1:26" s="11" customFormat="1" ht="53.25" customHeight="1">
      <c r="A20" s="144" t="s">
        <v>135</v>
      </c>
      <c r="B20" s="58"/>
      <c r="C20" s="54">
        <v>1</v>
      </c>
      <c r="D20" s="239" t="s">
        <v>153</v>
      </c>
      <c r="E20" s="308">
        <v>670</v>
      </c>
      <c r="F20" s="57" t="s">
        <v>31</v>
      </c>
      <c r="G20" s="58" t="s">
        <v>41</v>
      </c>
      <c r="H20" s="55" t="s">
        <v>20</v>
      </c>
      <c r="I20" s="68"/>
      <c r="J20" s="68"/>
      <c r="K20" s="68"/>
      <c r="L20" s="68"/>
      <c r="M20" s="68"/>
      <c r="N20" s="68"/>
      <c r="O20" s="68"/>
      <c r="P20" s="68"/>
      <c r="Q20" s="59"/>
      <c r="R20" s="68"/>
      <c r="S20" s="53" t="s">
        <v>12</v>
      </c>
      <c r="T20" s="58" t="s">
        <v>84</v>
      </c>
      <c r="U20" s="53" t="s">
        <v>36</v>
      </c>
      <c r="V20" s="53" t="s">
        <v>159</v>
      </c>
      <c r="W20" s="53" t="s">
        <v>37</v>
      </c>
      <c r="X20" s="58" t="s">
        <v>343</v>
      </c>
      <c r="Y20" s="58">
        <v>24</v>
      </c>
      <c r="Z20" s="11">
        <v>311317382</v>
      </c>
    </row>
    <row r="21" spans="1:26" s="11" customFormat="1" ht="53.25" customHeight="1">
      <c r="A21" s="144" t="s">
        <v>138</v>
      </c>
      <c r="B21" s="58"/>
      <c r="C21" s="54">
        <v>1</v>
      </c>
      <c r="D21" s="239" t="s">
        <v>153</v>
      </c>
      <c r="E21" s="308">
        <v>1130</v>
      </c>
      <c r="F21" s="57" t="s">
        <v>31</v>
      </c>
      <c r="G21" s="58" t="s">
        <v>28</v>
      </c>
      <c r="H21" s="58" t="s">
        <v>20</v>
      </c>
      <c r="I21" s="68"/>
      <c r="J21" s="68"/>
      <c r="K21" s="68"/>
      <c r="L21" s="68"/>
      <c r="M21" s="68"/>
      <c r="N21" s="68"/>
      <c r="O21" s="68"/>
      <c r="P21" s="68"/>
      <c r="Q21" s="59"/>
      <c r="R21" s="68"/>
      <c r="S21" s="53" t="s">
        <v>12</v>
      </c>
      <c r="T21" s="55" t="s">
        <v>87</v>
      </c>
      <c r="U21" s="53" t="s">
        <v>38</v>
      </c>
      <c r="V21" s="53" t="s">
        <v>160</v>
      </c>
      <c r="W21" s="53" t="s">
        <v>37</v>
      </c>
      <c r="X21" s="58" t="s">
        <v>658</v>
      </c>
      <c r="Y21" s="58">
        <v>24</v>
      </c>
      <c r="Z21" s="11">
        <v>311317394</v>
      </c>
    </row>
    <row r="22" spans="1:26" s="11" customFormat="1" ht="53.25" customHeight="1">
      <c r="A22" s="110" t="s">
        <v>1887</v>
      </c>
      <c r="B22" s="58"/>
      <c r="C22" s="69">
        <v>2</v>
      </c>
      <c r="D22" s="239" t="s">
        <v>187</v>
      </c>
      <c r="E22" s="308">
        <v>905</v>
      </c>
      <c r="F22" s="67" t="s">
        <v>29</v>
      </c>
      <c r="G22" s="58" t="s">
        <v>35</v>
      </c>
      <c r="H22" s="58" t="s">
        <v>20</v>
      </c>
      <c r="I22" s="70" t="s">
        <v>663</v>
      </c>
      <c r="J22" s="61"/>
      <c r="K22" s="61"/>
      <c r="L22" s="61" t="s">
        <v>1116</v>
      </c>
      <c r="M22" s="61"/>
      <c r="N22" s="61" t="s">
        <v>1116</v>
      </c>
      <c r="O22" s="61"/>
      <c r="P22" s="63"/>
      <c r="Q22" s="63"/>
      <c r="R22" s="63"/>
      <c r="S22" s="53" t="s">
        <v>426</v>
      </c>
      <c r="T22" s="58" t="s">
        <v>86</v>
      </c>
      <c r="U22" s="71">
        <v>2.8</v>
      </c>
      <c r="V22" s="53" t="s">
        <v>159</v>
      </c>
      <c r="W22" s="53" t="s">
        <v>37</v>
      </c>
      <c r="X22" s="58" t="s">
        <v>883</v>
      </c>
      <c r="Y22" s="58">
        <v>18</v>
      </c>
      <c r="Z22" s="11">
        <v>311313538</v>
      </c>
    </row>
    <row r="23" spans="1:26" s="11" customFormat="1" ht="53.25" customHeight="1">
      <c r="A23" s="110" t="s">
        <v>2057</v>
      </c>
      <c r="B23" s="58"/>
      <c r="C23" s="69">
        <v>2</v>
      </c>
      <c r="D23" s="239" t="s">
        <v>187</v>
      </c>
      <c r="E23" s="308">
        <v>1011</v>
      </c>
      <c r="F23" s="67" t="s">
        <v>29</v>
      </c>
      <c r="G23" s="58" t="s">
        <v>35</v>
      </c>
      <c r="H23" s="58" t="s">
        <v>20</v>
      </c>
      <c r="I23" s="63" t="s">
        <v>2237</v>
      </c>
      <c r="J23" s="5"/>
      <c r="K23" s="61" t="s">
        <v>1116</v>
      </c>
      <c r="L23" s="61" t="s">
        <v>1116</v>
      </c>
      <c r="M23" s="61"/>
      <c r="N23" s="61" t="s">
        <v>1116</v>
      </c>
      <c r="O23" s="61"/>
      <c r="P23" s="63"/>
      <c r="Q23" s="63"/>
      <c r="R23" s="63"/>
      <c r="S23" s="62" t="s">
        <v>719</v>
      </c>
      <c r="T23" s="58" t="s">
        <v>2058</v>
      </c>
      <c r="U23" s="71">
        <v>2.8</v>
      </c>
      <c r="V23" s="53" t="s">
        <v>159</v>
      </c>
      <c r="W23" s="53" t="s">
        <v>37</v>
      </c>
      <c r="X23" s="58" t="s">
        <v>883</v>
      </c>
      <c r="Y23" s="58">
        <v>32</v>
      </c>
      <c r="Z23" s="11">
        <v>311326530</v>
      </c>
    </row>
    <row r="24" spans="1:26" s="11" customFormat="1" ht="53.25" customHeight="1">
      <c r="A24" s="144" t="s">
        <v>1262</v>
      </c>
      <c r="B24" s="72"/>
      <c r="C24" s="69">
        <v>2</v>
      </c>
      <c r="D24" s="239" t="s">
        <v>187</v>
      </c>
      <c r="E24" s="308">
        <v>1189</v>
      </c>
      <c r="F24" s="67" t="s">
        <v>29</v>
      </c>
      <c r="G24" s="58" t="s">
        <v>35</v>
      </c>
      <c r="H24" s="58" t="s">
        <v>408</v>
      </c>
      <c r="I24" s="63" t="s">
        <v>1131</v>
      </c>
      <c r="J24" s="61" t="s">
        <v>1116</v>
      </c>
      <c r="K24" s="61" t="s">
        <v>1116</v>
      </c>
      <c r="L24" s="61" t="s">
        <v>1116</v>
      </c>
      <c r="M24" s="61"/>
      <c r="N24" s="61" t="s">
        <v>1116</v>
      </c>
      <c r="O24" s="61" t="s">
        <v>1116</v>
      </c>
      <c r="P24" s="61" t="s">
        <v>1116</v>
      </c>
      <c r="Q24" s="59"/>
      <c r="R24" s="63"/>
      <c r="S24" s="62" t="s">
        <v>719</v>
      </c>
      <c r="T24" s="58" t="s">
        <v>89</v>
      </c>
      <c r="U24" s="53">
        <v>2.8</v>
      </c>
      <c r="V24" s="53" t="s">
        <v>159</v>
      </c>
      <c r="W24" s="53" t="s">
        <v>37</v>
      </c>
      <c r="X24" s="58" t="s">
        <v>883</v>
      </c>
      <c r="Y24" s="58">
        <v>32</v>
      </c>
      <c r="Z24" s="11">
        <v>311324325</v>
      </c>
    </row>
    <row r="25" spans="1:26" s="11" customFormat="1" ht="53.25" customHeight="1">
      <c r="A25" s="144" t="s">
        <v>1933</v>
      </c>
      <c r="B25" s="5"/>
      <c r="C25" s="69">
        <v>2</v>
      </c>
      <c r="D25" s="239" t="s">
        <v>187</v>
      </c>
      <c r="E25" s="308">
        <v>1211</v>
      </c>
      <c r="F25" s="67" t="s">
        <v>29</v>
      </c>
      <c r="G25" s="58" t="s">
        <v>35</v>
      </c>
      <c r="H25" s="58" t="s">
        <v>408</v>
      </c>
      <c r="I25" s="63" t="s">
        <v>1131</v>
      </c>
      <c r="J25" s="61" t="s">
        <v>1116</v>
      </c>
      <c r="K25" s="61" t="s">
        <v>1116</v>
      </c>
      <c r="L25" s="61" t="s">
        <v>1116</v>
      </c>
      <c r="M25" s="61"/>
      <c r="N25" s="61" t="s">
        <v>1116</v>
      </c>
      <c r="O25" s="61" t="s">
        <v>1116</v>
      </c>
      <c r="P25" s="61" t="s">
        <v>1116</v>
      </c>
      <c r="Q25" s="59"/>
      <c r="R25" s="63"/>
      <c r="S25" s="62" t="s">
        <v>719</v>
      </c>
      <c r="T25" s="58" t="s">
        <v>89</v>
      </c>
      <c r="U25" s="53">
        <v>2.8</v>
      </c>
      <c r="V25" s="53" t="s">
        <v>159</v>
      </c>
      <c r="W25" s="53" t="s">
        <v>37</v>
      </c>
      <c r="X25" s="58" t="s">
        <v>883</v>
      </c>
      <c r="Y25" s="58">
        <v>32</v>
      </c>
      <c r="Z25" s="11">
        <v>311325329</v>
      </c>
    </row>
    <row r="26" spans="1:26" s="11" customFormat="1" ht="53.25" customHeight="1">
      <c r="A26" s="256" t="s">
        <v>2086</v>
      </c>
      <c r="B26" s="76"/>
      <c r="C26" s="69">
        <v>2</v>
      </c>
      <c r="D26" s="241" t="s">
        <v>187</v>
      </c>
      <c r="E26" s="309">
        <v>1358</v>
      </c>
      <c r="F26" s="230" t="s">
        <v>29</v>
      </c>
      <c r="G26" s="76" t="s">
        <v>35</v>
      </c>
      <c r="H26" s="76" t="s">
        <v>408</v>
      </c>
      <c r="I26" s="231" t="s">
        <v>1131</v>
      </c>
      <c r="J26" s="232" t="s">
        <v>1116</v>
      </c>
      <c r="K26" s="233" t="s">
        <v>1116</v>
      </c>
      <c r="L26" s="233" t="s">
        <v>1116</v>
      </c>
      <c r="M26" s="233"/>
      <c r="N26" s="233" t="s">
        <v>1116</v>
      </c>
      <c r="O26" s="233" t="s">
        <v>1116</v>
      </c>
      <c r="P26" s="233" t="s">
        <v>1116</v>
      </c>
      <c r="Q26" s="231"/>
      <c r="R26" s="231"/>
      <c r="S26" s="62" t="s">
        <v>719</v>
      </c>
      <c r="T26" s="76" t="s">
        <v>89</v>
      </c>
      <c r="U26" s="234">
        <v>2.8</v>
      </c>
      <c r="V26" s="235" t="s">
        <v>159</v>
      </c>
      <c r="W26" s="235" t="s">
        <v>37</v>
      </c>
      <c r="X26" s="76" t="s">
        <v>883</v>
      </c>
      <c r="Y26" s="76">
        <v>32</v>
      </c>
      <c r="Z26" s="11">
        <v>311328158</v>
      </c>
    </row>
    <row r="27" spans="1:26" s="11" customFormat="1" ht="53.25" customHeight="1">
      <c r="A27" s="110" t="s">
        <v>2042</v>
      </c>
      <c r="B27" s="58"/>
      <c r="C27" s="69">
        <v>2</v>
      </c>
      <c r="D27" s="239" t="s">
        <v>187</v>
      </c>
      <c r="E27" s="308">
        <v>1263</v>
      </c>
      <c r="F27" s="67" t="s">
        <v>92</v>
      </c>
      <c r="G27" s="58" t="s">
        <v>35</v>
      </c>
      <c r="H27" s="58" t="s">
        <v>20</v>
      </c>
      <c r="I27" s="63" t="s">
        <v>2048</v>
      </c>
      <c r="J27" s="61"/>
      <c r="K27" s="61" t="s">
        <v>1116</v>
      </c>
      <c r="L27" s="61" t="s">
        <v>1116</v>
      </c>
      <c r="M27" s="61"/>
      <c r="N27" s="61" t="s">
        <v>1116</v>
      </c>
      <c r="O27" s="61"/>
      <c r="P27" s="63"/>
      <c r="Q27" s="63"/>
      <c r="R27" s="63"/>
      <c r="S27" s="62" t="s">
        <v>1132</v>
      </c>
      <c r="T27" s="58" t="s">
        <v>85</v>
      </c>
      <c r="U27" s="53">
        <v>2.8</v>
      </c>
      <c r="V27" s="53" t="s">
        <v>159</v>
      </c>
      <c r="W27" s="53" t="s">
        <v>37</v>
      </c>
      <c r="X27" s="58" t="s">
        <v>883</v>
      </c>
      <c r="Y27" s="58">
        <v>32</v>
      </c>
      <c r="Z27" s="11">
        <v>311326542</v>
      </c>
    </row>
    <row r="28" spans="1:26" s="11" customFormat="1" ht="53.25" customHeight="1">
      <c r="A28" s="144" t="s">
        <v>1135</v>
      </c>
      <c r="B28" s="65"/>
      <c r="C28" s="69">
        <v>2</v>
      </c>
      <c r="D28" s="239" t="s">
        <v>187</v>
      </c>
      <c r="E28" s="308">
        <v>1632</v>
      </c>
      <c r="F28" s="67" t="s">
        <v>92</v>
      </c>
      <c r="G28" s="58" t="s">
        <v>35</v>
      </c>
      <c r="H28" s="58" t="s">
        <v>408</v>
      </c>
      <c r="I28" s="63" t="s">
        <v>1131</v>
      </c>
      <c r="J28" s="61" t="s">
        <v>1116</v>
      </c>
      <c r="K28" s="61" t="s">
        <v>1116</v>
      </c>
      <c r="L28" s="61" t="s">
        <v>1116</v>
      </c>
      <c r="M28" s="63"/>
      <c r="N28" s="61" t="s">
        <v>1116</v>
      </c>
      <c r="O28" s="61" t="s">
        <v>1116</v>
      </c>
      <c r="P28" s="61" t="s">
        <v>1116</v>
      </c>
      <c r="Q28" s="66"/>
      <c r="R28" s="63"/>
      <c r="S28" s="62" t="s">
        <v>1132</v>
      </c>
      <c r="T28" s="58" t="s">
        <v>162</v>
      </c>
      <c r="U28" s="71">
        <v>2.8</v>
      </c>
      <c r="V28" s="53" t="s">
        <v>159</v>
      </c>
      <c r="W28" s="53" t="s">
        <v>37</v>
      </c>
      <c r="X28" s="58" t="s">
        <v>883</v>
      </c>
      <c r="Y28" s="58">
        <v>32</v>
      </c>
      <c r="Z28" s="11">
        <v>311324321</v>
      </c>
    </row>
    <row r="29" spans="1:26" s="11" customFormat="1" ht="53.25" customHeight="1">
      <c r="A29" s="256" t="s">
        <v>2087</v>
      </c>
      <c r="B29" s="76"/>
      <c r="C29" s="69">
        <v>2</v>
      </c>
      <c r="D29" s="241" t="s">
        <v>187</v>
      </c>
      <c r="E29" s="309">
        <v>1779</v>
      </c>
      <c r="F29" s="230" t="s">
        <v>92</v>
      </c>
      <c r="G29" s="76" t="s">
        <v>35</v>
      </c>
      <c r="H29" s="76" t="s">
        <v>408</v>
      </c>
      <c r="I29" s="231" t="s">
        <v>1131</v>
      </c>
      <c r="J29" s="232" t="s">
        <v>1116</v>
      </c>
      <c r="K29" s="233" t="s">
        <v>1116</v>
      </c>
      <c r="L29" s="233" t="s">
        <v>1116</v>
      </c>
      <c r="M29" s="233"/>
      <c r="N29" s="233" t="s">
        <v>1116</v>
      </c>
      <c r="O29" s="233" t="s">
        <v>1116</v>
      </c>
      <c r="P29" s="233" t="s">
        <v>1116</v>
      </c>
      <c r="Q29" s="231"/>
      <c r="R29" s="231"/>
      <c r="S29" s="62" t="s">
        <v>1132</v>
      </c>
      <c r="T29" s="76" t="s">
        <v>162</v>
      </c>
      <c r="U29" s="234">
        <v>2.8</v>
      </c>
      <c r="V29" s="235" t="s">
        <v>159</v>
      </c>
      <c r="W29" s="235" t="s">
        <v>37</v>
      </c>
      <c r="X29" s="76" t="s">
        <v>883</v>
      </c>
      <c r="Y29" s="76">
        <v>32</v>
      </c>
      <c r="Z29" s="11">
        <v>311328174</v>
      </c>
    </row>
    <row r="30" spans="1:26" s="11" customFormat="1" ht="53.25" customHeight="1">
      <c r="A30" s="366" t="s">
        <v>2224</v>
      </c>
      <c r="B30" s="58"/>
      <c r="C30" s="69">
        <v>2</v>
      </c>
      <c r="D30" s="239" t="s">
        <v>152</v>
      </c>
      <c r="E30" s="342">
        <v>1779</v>
      </c>
      <c r="F30" s="343" t="s">
        <v>29</v>
      </c>
      <c r="G30" s="58" t="s">
        <v>35</v>
      </c>
      <c r="H30" s="58" t="s">
        <v>70</v>
      </c>
      <c r="I30" s="63" t="s">
        <v>1119</v>
      </c>
      <c r="J30" s="61" t="s">
        <v>1116</v>
      </c>
      <c r="K30" s="61"/>
      <c r="L30" s="61" t="s">
        <v>1116</v>
      </c>
      <c r="M30" s="61"/>
      <c r="N30" s="61" t="s">
        <v>1116</v>
      </c>
      <c r="O30" s="61" t="s">
        <v>1116</v>
      </c>
      <c r="P30" s="61" t="s">
        <v>1116</v>
      </c>
      <c r="Q30" s="59" t="s">
        <v>1117</v>
      </c>
      <c r="R30" s="59" t="s">
        <v>1117</v>
      </c>
      <c r="S30" s="62" t="s">
        <v>719</v>
      </c>
      <c r="T30" s="73" t="s">
        <v>2238</v>
      </c>
      <c r="U30" s="73" t="s">
        <v>2239</v>
      </c>
      <c r="V30" s="367" t="s">
        <v>159</v>
      </c>
      <c r="W30" s="368" t="s">
        <v>37</v>
      </c>
      <c r="X30" s="55" t="s">
        <v>883</v>
      </c>
      <c r="Y30" s="58">
        <v>9</v>
      </c>
      <c r="Z30" s="11">
        <v>311320494</v>
      </c>
    </row>
    <row r="31" spans="1:26" s="11" customFormat="1" ht="53.25" customHeight="1">
      <c r="A31" s="144" t="s">
        <v>867</v>
      </c>
      <c r="B31" s="58"/>
      <c r="C31" s="69">
        <v>2</v>
      </c>
      <c r="D31" s="239" t="s">
        <v>152</v>
      </c>
      <c r="E31" s="308">
        <v>968</v>
      </c>
      <c r="F31" s="67" t="s">
        <v>29</v>
      </c>
      <c r="G31" s="58" t="s">
        <v>35</v>
      </c>
      <c r="H31" s="58" t="s">
        <v>20</v>
      </c>
      <c r="I31" s="70"/>
      <c r="J31" s="70"/>
      <c r="K31" s="70"/>
      <c r="L31" s="61" t="s">
        <v>1116</v>
      </c>
      <c r="M31" s="61"/>
      <c r="N31" s="70"/>
      <c r="O31" s="70"/>
      <c r="P31" s="70"/>
      <c r="Q31" s="59"/>
      <c r="R31" s="70"/>
      <c r="S31" s="58" t="s">
        <v>71</v>
      </c>
      <c r="T31" s="58" t="s">
        <v>86</v>
      </c>
      <c r="U31" s="53" t="s">
        <v>36</v>
      </c>
      <c r="V31" s="53" t="s">
        <v>159</v>
      </c>
      <c r="W31" s="53" t="s">
        <v>37</v>
      </c>
      <c r="X31" s="58" t="s">
        <v>883</v>
      </c>
      <c r="Y31" s="58">
        <v>9</v>
      </c>
      <c r="Z31" s="11">
        <v>311313637</v>
      </c>
    </row>
    <row r="32" spans="1:26" s="11" customFormat="1" ht="53.25" customHeight="1">
      <c r="A32" s="110" t="s">
        <v>2044</v>
      </c>
      <c r="B32" s="58"/>
      <c r="C32" s="69">
        <v>2</v>
      </c>
      <c r="D32" s="239" t="s">
        <v>152</v>
      </c>
      <c r="E32" s="308">
        <v>1074</v>
      </c>
      <c r="F32" s="67" t="s">
        <v>29</v>
      </c>
      <c r="G32" s="58" t="s">
        <v>28</v>
      </c>
      <c r="H32" s="58" t="s">
        <v>20</v>
      </c>
      <c r="I32" s="63" t="s">
        <v>1131</v>
      </c>
      <c r="J32" s="61"/>
      <c r="K32" s="61" t="s">
        <v>1116</v>
      </c>
      <c r="L32" s="61" t="s">
        <v>1116</v>
      </c>
      <c r="M32" s="61"/>
      <c r="N32" s="61" t="s">
        <v>1116</v>
      </c>
      <c r="O32" s="61"/>
      <c r="P32" s="63"/>
      <c r="Q32" s="63"/>
      <c r="R32" s="63"/>
      <c r="S32" s="62" t="s">
        <v>2047</v>
      </c>
      <c r="T32" s="58" t="s">
        <v>2046</v>
      </c>
      <c r="U32" s="71">
        <v>2.8</v>
      </c>
      <c r="V32" s="53" t="s">
        <v>159</v>
      </c>
      <c r="W32" s="53" t="s">
        <v>37</v>
      </c>
      <c r="X32" s="58" t="s">
        <v>883</v>
      </c>
      <c r="Y32" s="58">
        <v>9</v>
      </c>
      <c r="Z32" s="11">
        <v>311326141</v>
      </c>
    </row>
    <row r="33" spans="1:26" s="11" customFormat="1" ht="45" customHeight="1">
      <c r="A33" s="144" t="s">
        <v>1263</v>
      </c>
      <c r="B33" s="5"/>
      <c r="C33" s="69">
        <v>2</v>
      </c>
      <c r="D33" s="239" t="s">
        <v>152</v>
      </c>
      <c r="E33" s="308">
        <v>1537</v>
      </c>
      <c r="F33" s="56" t="s">
        <v>29</v>
      </c>
      <c r="G33" s="58" t="s">
        <v>35</v>
      </c>
      <c r="H33" s="58" t="s">
        <v>70</v>
      </c>
      <c r="I33" s="63" t="s">
        <v>1131</v>
      </c>
      <c r="J33" s="61" t="s">
        <v>1116</v>
      </c>
      <c r="K33" s="61" t="s">
        <v>1116</v>
      </c>
      <c r="L33" s="61" t="s">
        <v>1116</v>
      </c>
      <c r="M33" s="63"/>
      <c r="N33" s="61" t="s">
        <v>1116</v>
      </c>
      <c r="O33" s="61" t="s">
        <v>1116</v>
      </c>
      <c r="P33" s="61" t="s">
        <v>1116</v>
      </c>
      <c r="Q33" s="59" t="s">
        <v>1117</v>
      </c>
      <c r="R33" s="59" t="s">
        <v>1117</v>
      </c>
      <c r="S33" s="62" t="s">
        <v>409</v>
      </c>
      <c r="T33" s="58" t="s">
        <v>89</v>
      </c>
      <c r="U33" s="53" t="s">
        <v>36</v>
      </c>
      <c r="V33" s="53" t="s">
        <v>159</v>
      </c>
      <c r="W33" s="53" t="s">
        <v>37</v>
      </c>
      <c r="X33" s="58" t="s">
        <v>883</v>
      </c>
      <c r="Y33" s="58">
        <v>9</v>
      </c>
      <c r="Z33" s="11">
        <v>311324227</v>
      </c>
    </row>
    <row r="34" spans="1:26" s="11" customFormat="1" ht="53.25" customHeight="1">
      <c r="A34" s="256" t="s">
        <v>2088</v>
      </c>
      <c r="B34" s="76"/>
      <c r="C34" s="69">
        <v>2</v>
      </c>
      <c r="D34" s="241" t="s">
        <v>152</v>
      </c>
      <c r="E34" s="309">
        <v>1674</v>
      </c>
      <c r="F34" s="230" t="s">
        <v>29</v>
      </c>
      <c r="G34" s="76" t="s">
        <v>35</v>
      </c>
      <c r="H34" s="76" t="s">
        <v>70</v>
      </c>
      <c r="I34" s="231" t="s">
        <v>1131</v>
      </c>
      <c r="J34" s="232" t="s">
        <v>1116</v>
      </c>
      <c r="K34" s="233" t="s">
        <v>1116</v>
      </c>
      <c r="L34" s="233" t="s">
        <v>1116</v>
      </c>
      <c r="M34" s="233"/>
      <c r="N34" s="233" t="s">
        <v>1116</v>
      </c>
      <c r="O34" s="233" t="s">
        <v>1116</v>
      </c>
      <c r="P34" s="233" t="s">
        <v>1116</v>
      </c>
      <c r="Q34" s="231" t="s">
        <v>1117</v>
      </c>
      <c r="R34" s="231" t="s">
        <v>1117</v>
      </c>
      <c r="S34" s="62" t="s">
        <v>409</v>
      </c>
      <c r="T34" s="76" t="s">
        <v>89</v>
      </c>
      <c r="U34" s="234">
        <v>2.8</v>
      </c>
      <c r="V34" s="235" t="s">
        <v>159</v>
      </c>
      <c r="W34" s="235" t="s">
        <v>37</v>
      </c>
      <c r="X34" s="76" t="s">
        <v>883</v>
      </c>
      <c r="Y34" s="76">
        <v>9</v>
      </c>
      <c r="Z34" s="11">
        <v>311328135</v>
      </c>
    </row>
    <row r="35" spans="1:26" s="11" customFormat="1" ht="53.25" customHeight="1">
      <c r="A35" s="144" t="s">
        <v>861</v>
      </c>
      <c r="B35" s="58"/>
      <c r="C35" s="69">
        <v>2</v>
      </c>
      <c r="D35" s="239" t="s">
        <v>152</v>
      </c>
      <c r="E35" s="308">
        <v>1474</v>
      </c>
      <c r="F35" s="56" t="s">
        <v>29</v>
      </c>
      <c r="G35" s="58" t="s">
        <v>28</v>
      </c>
      <c r="H35" s="58" t="s">
        <v>20</v>
      </c>
      <c r="I35" s="70"/>
      <c r="J35" s="70"/>
      <c r="K35" s="70"/>
      <c r="L35" s="61" t="s">
        <v>1116</v>
      </c>
      <c r="M35" s="61"/>
      <c r="N35" s="70"/>
      <c r="O35" s="70"/>
      <c r="P35" s="70"/>
      <c r="Q35" s="59" t="s">
        <v>1117</v>
      </c>
      <c r="R35" s="59" t="s">
        <v>1117</v>
      </c>
      <c r="S35" s="58" t="s">
        <v>71</v>
      </c>
      <c r="T35" s="58" t="s">
        <v>86</v>
      </c>
      <c r="U35" s="53" t="s">
        <v>38</v>
      </c>
      <c r="V35" s="53" t="s">
        <v>160</v>
      </c>
      <c r="W35" s="53" t="s">
        <v>37</v>
      </c>
      <c r="X35" s="58" t="s">
        <v>883</v>
      </c>
      <c r="Y35" s="58">
        <v>9</v>
      </c>
      <c r="Z35" s="11" t="s">
        <v>2312</v>
      </c>
    </row>
    <row r="36" spans="1:26" s="11" customFormat="1" ht="53.25" customHeight="1">
      <c r="A36" s="144" t="s">
        <v>401</v>
      </c>
      <c r="B36" s="58"/>
      <c r="C36" s="69">
        <v>2</v>
      </c>
      <c r="D36" s="239" t="s">
        <v>152</v>
      </c>
      <c r="E36" s="308">
        <v>1947</v>
      </c>
      <c r="F36" s="56" t="s">
        <v>29</v>
      </c>
      <c r="G36" s="58" t="s">
        <v>28</v>
      </c>
      <c r="H36" s="58" t="s">
        <v>20</v>
      </c>
      <c r="I36" s="63" t="s">
        <v>81</v>
      </c>
      <c r="J36" s="70"/>
      <c r="K36" s="70"/>
      <c r="L36" s="61" t="s">
        <v>1116</v>
      </c>
      <c r="M36" s="61"/>
      <c r="N36" s="70"/>
      <c r="O36" s="70"/>
      <c r="P36" s="70"/>
      <c r="Q36" s="59" t="s">
        <v>1117</v>
      </c>
      <c r="R36" s="59" t="s">
        <v>1117</v>
      </c>
      <c r="S36" s="58" t="s">
        <v>71</v>
      </c>
      <c r="T36" s="58" t="s">
        <v>86</v>
      </c>
      <c r="U36" s="53" t="s">
        <v>38</v>
      </c>
      <c r="V36" s="53" t="s">
        <v>160</v>
      </c>
      <c r="W36" s="53" t="s">
        <v>37</v>
      </c>
      <c r="X36" s="58" t="s">
        <v>883</v>
      </c>
      <c r="Y36" s="58">
        <v>9</v>
      </c>
      <c r="Z36" s="11">
        <v>311315192</v>
      </c>
    </row>
    <row r="37" spans="1:26" s="11" customFormat="1" ht="53.25" customHeight="1">
      <c r="A37" s="144" t="s">
        <v>487</v>
      </c>
      <c r="B37" s="58"/>
      <c r="C37" s="69">
        <v>2</v>
      </c>
      <c r="D37" s="239" t="s">
        <v>152</v>
      </c>
      <c r="E37" s="308">
        <v>2084</v>
      </c>
      <c r="F37" s="56" t="s">
        <v>29</v>
      </c>
      <c r="G37" s="58" t="s">
        <v>17</v>
      </c>
      <c r="H37" s="58" t="s">
        <v>20</v>
      </c>
      <c r="I37" s="63" t="s">
        <v>81</v>
      </c>
      <c r="J37" s="70"/>
      <c r="K37" s="70"/>
      <c r="L37" s="61" t="s">
        <v>1116</v>
      </c>
      <c r="M37" s="61"/>
      <c r="N37" s="61" t="s">
        <v>1116</v>
      </c>
      <c r="O37" s="61" t="s">
        <v>1116</v>
      </c>
      <c r="P37" s="61" t="s">
        <v>1116</v>
      </c>
      <c r="Q37" s="59" t="s">
        <v>1117</v>
      </c>
      <c r="R37" s="59" t="s">
        <v>1117</v>
      </c>
      <c r="S37" s="58" t="s">
        <v>71</v>
      </c>
      <c r="T37" s="58" t="s">
        <v>86</v>
      </c>
      <c r="U37" s="53" t="s">
        <v>38</v>
      </c>
      <c r="V37" s="53" t="s">
        <v>160</v>
      </c>
      <c r="W37" s="53" t="s">
        <v>37</v>
      </c>
      <c r="X37" s="58" t="s">
        <v>658</v>
      </c>
      <c r="Y37" s="58">
        <v>9</v>
      </c>
      <c r="Z37" s="11">
        <v>311315191</v>
      </c>
    </row>
    <row r="38" spans="1:26" s="11" customFormat="1" ht="53.25" customHeight="1">
      <c r="A38" s="144" t="s">
        <v>1265</v>
      </c>
      <c r="B38" s="58"/>
      <c r="C38" s="69">
        <v>2</v>
      </c>
      <c r="D38" s="239" t="s">
        <v>152</v>
      </c>
      <c r="E38" s="308">
        <v>2316</v>
      </c>
      <c r="F38" s="56" t="s">
        <v>29</v>
      </c>
      <c r="G38" s="58" t="s">
        <v>28</v>
      </c>
      <c r="H38" s="58" t="s">
        <v>408</v>
      </c>
      <c r="I38" s="63" t="s">
        <v>1131</v>
      </c>
      <c r="J38" s="61" t="s">
        <v>1116</v>
      </c>
      <c r="K38" s="61" t="s">
        <v>1116</v>
      </c>
      <c r="L38" s="61" t="s">
        <v>1116</v>
      </c>
      <c r="M38" s="61"/>
      <c r="N38" s="63"/>
      <c r="O38" s="63"/>
      <c r="P38" s="63"/>
      <c r="Q38" s="59" t="s">
        <v>1117</v>
      </c>
      <c r="R38" s="59" t="s">
        <v>1117</v>
      </c>
      <c r="S38" s="62" t="s">
        <v>409</v>
      </c>
      <c r="T38" s="58" t="s">
        <v>162</v>
      </c>
      <c r="U38" s="53" t="s">
        <v>38</v>
      </c>
      <c r="V38" s="53" t="s">
        <v>160</v>
      </c>
      <c r="W38" s="53" t="s">
        <v>37</v>
      </c>
      <c r="X38" s="58" t="s">
        <v>883</v>
      </c>
      <c r="Y38" s="58">
        <v>9</v>
      </c>
      <c r="Z38" s="11">
        <v>311323994</v>
      </c>
    </row>
    <row r="39" spans="1:26" s="11" customFormat="1" ht="53.25" customHeight="1">
      <c r="A39" s="144" t="s">
        <v>1148</v>
      </c>
      <c r="B39" s="65"/>
      <c r="C39" s="69">
        <v>2</v>
      </c>
      <c r="D39" s="239" t="s">
        <v>152</v>
      </c>
      <c r="E39" s="308">
        <v>1347</v>
      </c>
      <c r="F39" s="67" t="s">
        <v>92</v>
      </c>
      <c r="G39" s="58" t="s">
        <v>35</v>
      </c>
      <c r="H39" s="58" t="s">
        <v>20</v>
      </c>
      <c r="I39" s="63"/>
      <c r="J39" s="63"/>
      <c r="K39" s="63"/>
      <c r="L39" s="61" t="s">
        <v>1116</v>
      </c>
      <c r="M39" s="63"/>
      <c r="N39" s="63"/>
      <c r="O39" s="63"/>
      <c r="P39" s="63"/>
      <c r="Q39" s="66"/>
      <c r="R39" s="63"/>
      <c r="S39" s="58" t="s">
        <v>71</v>
      </c>
      <c r="T39" s="58" t="s">
        <v>85</v>
      </c>
      <c r="U39" s="53" t="s">
        <v>36</v>
      </c>
      <c r="V39" s="53" t="s">
        <v>159</v>
      </c>
      <c r="W39" s="53" t="s">
        <v>37</v>
      </c>
      <c r="X39" s="58" t="s">
        <v>883</v>
      </c>
      <c r="Y39" s="58">
        <v>9</v>
      </c>
      <c r="Z39" s="11">
        <v>311315982</v>
      </c>
    </row>
    <row r="40" spans="1:26" s="11" customFormat="1" ht="53.25" customHeight="1">
      <c r="A40" s="110" t="s">
        <v>2045</v>
      </c>
      <c r="B40" s="58"/>
      <c r="C40" s="69">
        <v>2</v>
      </c>
      <c r="D40" s="239" t="s">
        <v>152</v>
      </c>
      <c r="E40" s="308">
        <v>1453</v>
      </c>
      <c r="F40" s="67" t="s">
        <v>92</v>
      </c>
      <c r="G40" s="58" t="s">
        <v>28</v>
      </c>
      <c r="H40" s="58" t="s">
        <v>20</v>
      </c>
      <c r="I40" s="63" t="s">
        <v>2048</v>
      </c>
      <c r="J40" s="61"/>
      <c r="K40" s="61" t="s">
        <v>1116</v>
      </c>
      <c r="L40" s="61" t="s">
        <v>1116</v>
      </c>
      <c r="M40" s="61"/>
      <c r="N40" s="61" t="s">
        <v>1116</v>
      </c>
      <c r="O40" s="61"/>
      <c r="P40" s="63"/>
      <c r="Q40" s="63"/>
      <c r="R40" s="63"/>
      <c r="S40" s="62" t="s">
        <v>409</v>
      </c>
      <c r="T40" s="58" t="s">
        <v>85</v>
      </c>
      <c r="U40" s="53" t="s">
        <v>36</v>
      </c>
      <c r="V40" s="53" t="s">
        <v>159</v>
      </c>
      <c r="W40" s="53" t="s">
        <v>37</v>
      </c>
      <c r="X40" s="58" t="s">
        <v>883</v>
      </c>
      <c r="Y40" s="58">
        <v>9</v>
      </c>
      <c r="Z40" s="11">
        <v>311326165</v>
      </c>
    </row>
    <row r="41" spans="1:26" s="11" customFormat="1" ht="53.25" customHeight="1">
      <c r="A41" s="110" t="s">
        <v>169</v>
      </c>
      <c r="B41" s="58"/>
      <c r="C41" s="69">
        <v>2</v>
      </c>
      <c r="D41" s="239" t="s">
        <v>152</v>
      </c>
      <c r="E41" s="308">
        <v>1500</v>
      </c>
      <c r="F41" s="56" t="s">
        <v>92</v>
      </c>
      <c r="G41" s="58" t="s">
        <v>35</v>
      </c>
      <c r="H41" s="58" t="s">
        <v>20</v>
      </c>
      <c r="I41" s="63" t="s">
        <v>81</v>
      </c>
      <c r="J41" s="70"/>
      <c r="K41" s="70"/>
      <c r="L41" s="61" t="s">
        <v>1116</v>
      </c>
      <c r="M41" s="61"/>
      <c r="N41" s="70"/>
      <c r="O41" s="70"/>
      <c r="P41" s="70"/>
      <c r="Q41" s="59"/>
      <c r="R41" s="70"/>
      <c r="S41" s="58" t="s">
        <v>71</v>
      </c>
      <c r="T41" s="58" t="s">
        <v>89</v>
      </c>
      <c r="U41" s="53">
        <v>2.8</v>
      </c>
      <c r="V41" s="53" t="s">
        <v>159</v>
      </c>
      <c r="W41" s="53" t="s">
        <v>37</v>
      </c>
      <c r="X41" s="58" t="s">
        <v>883</v>
      </c>
      <c r="Y41" s="58">
        <v>9</v>
      </c>
      <c r="Z41" s="11">
        <v>311315431</v>
      </c>
    </row>
    <row r="42" spans="1:26" s="11" customFormat="1" ht="45" customHeight="1">
      <c r="A42" s="144" t="s">
        <v>1264</v>
      </c>
      <c r="B42" s="58"/>
      <c r="C42" s="69">
        <v>2</v>
      </c>
      <c r="D42" s="239" t="s">
        <v>152</v>
      </c>
      <c r="E42" s="308">
        <v>1989</v>
      </c>
      <c r="F42" s="56" t="s">
        <v>92</v>
      </c>
      <c r="G42" s="58" t="s">
        <v>35</v>
      </c>
      <c r="H42" s="58" t="s">
        <v>70</v>
      </c>
      <c r="I42" s="70" t="s">
        <v>1794</v>
      </c>
      <c r="J42" s="61" t="s">
        <v>1116</v>
      </c>
      <c r="K42" s="61" t="s">
        <v>1116</v>
      </c>
      <c r="L42" s="61" t="s">
        <v>1116</v>
      </c>
      <c r="M42" s="63"/>
      <c r="N42" s="61" t="s">
        <v>1116</v>
      </c>
      <c r="O42" s="61" t="s">
        <v>1116</v>
      </c>
      <c r="P42" s="61" t="s">
        <v>1116</v>
      </c>
      <c r="Q42" s="59" t="s">
        <v>1117</v>
      </c>
      <c r="R42" s="59" t="s">
        <v>1117</v>
      </c>
      <c r="S42" s="62" t="s">
        <v>409</v>
      </c>
      <c r="T42" s="58" t="s">
        <v>89</v>
      </c>
      <c r="U42" s="58">
        <v>2.8</v>
      </c>
      <c r="V42" s="53" t="s">
        <v>159</v>
      </c>
      <c r="W42" s="53" t="s">
        <v>37</v>
      </c>
      <c r="X42" s="58" t="s">
        <v>883</v>
      </c>
      <c r="Y42" s="58">
        <v>9</v>
      </c>
      <c r="Z42" s="11">
        <v>311325389</v>
      </c>
    </row>
    <row r="43" spans="1:26" s="11" customFormat="1" ht="53.25" customHeight="1">
      <c r="A43" s="256" t="s">
        <v>2089</v>
      </c>
      <c r="B43" s="76"/>
      <c r="C43" s="69">
        <v>2</v>
      </c>
      <c r="D43" s="241" t="s">
        <v>152</v>
      </c>
      <c r="E43" s="309">
        <v>2095</v>
      </c>
      <c r="F43" s="230" t="s">
        <v>92</v>
      </c>
      <c r="G43" s="76" t="s">
        <v>35</v>
      </c>
      <c r="H43" s="76" t="s">
        <v>70</v>
      </c>
      <c r="I43" s="231" t="s">
        <v>1794</v>
      </c>
      <c r="J43" s="232" t="s">
        <v>1116</v>
      </c>
      <c r="K43" s="233" t="s">
        <v>1116</v>
      </c>
      <c r="L43" s="233" t="s">
        <v>1116</v>
      </c>
      <c r="M43" s="233"/>
      <c r="N43" s="233" t="s">
        <v>1116</v>
      </c>
      <c r="O43" s="233" t="s">
        <v>1116</v>
      </c>
      <c r="P43" s="233" t="s">
        <v>1116</v>
      </c>
      <c r="Q43" s="231" t="s">
        <v>1118</v>
      </c>
      <c r="R43" s="231" t="s">
        <v>1117</v>
      </c>
      <c r="S43" s="62" t="s">
        <v>409</v>
      </c>
      <c r="T43" s="76" t="s">
        <v>89</v>
      </c>
      <c r="U43" s="234">
        <v>2.8</v>
      </c>
      <c r="V43" s="235" t="s">
        <v>159</v>
      </c>
      <c r="W43" s="235" t="s">
        <v>37</v>
      </c>
      <c r="X43" s="76" t="s">
        <v>883</v>
      </c>
      <c r="Y43" s="76">
        <v>9</v>
      </c>
      <c r="Z43" s="11">
        <v>311328149</v>
      </c>
    </row>
    <row r="44" spans="1:26" s="11" customFormat="1" ht="53.25" customHeight="1">
      <c r="A44" s="144" t="s">
        <v>863</v>
      </c>
      <c r="B44" s="58"/>
      <c r="C44" s="69">
        <v>2</v>
      </c>
      <c r="D44" s="239" t="s">
        <v>152</v>
      </c>
      <c r="E44" s="308">
        <v>2158</v>
      </c>
      <c r="F44" s="56" t="s">
        <v>92</v>
      </c>
      <c r="G44" s="58" t="s">
        <v>28</v>
      </c>
      <c r="H44" s="58" t="s">
        <v>20</v>
      </c>
      <c r="I44" s="70"/>
      <c r="J44" s="70"/>
      <c r="K44" s="70"/>
      <c r="L44" s="61" t="s">
        <v>1116</v>
      </c>
      <c r="M44" s="61"/>
      <c r="N44" s="70"/>
      <c r="O44" s="70"/>
      <c r="P44" s="70"/>
      <c r="Q44" s="59" t="s">
        <v>1117</v>
      </c>
      <c r="R44" s="59" t="s">
        <v>1117</v>
      </c>
      <c r="S44" s="58" t="s">
        <v>71</v>
      </c>
      <c r="T44" s="58" t="s">
        <v>85</v>
      </c>
      <c r="U44" s="58" t="s">
        <v>16</v>
      </c>
      <c r="V44" s="53" t="s">
        <v>160</v>
      </c>
      <c r="W44" s="53" t="s">
        <v>37</v>
      </c>
      <c r="X44" s="58" t="s">
        <v>883</v>
      </c>
      <c r="Y44" s="58">
        <v>9</v>
      </c>
      <c r="Z44" s="11">
        <v>311316091</v>
      </c>
    </row>
    <row r="45" spans="1:26" s="11" customFormat="1" ht="53.25" customHeight="1">
      <c r="A45" s="144" t="s">
        <v>1266</v>
      </c>
      <c r="B45" s="58"/>
      <c r="C45" s="69">
        <v>2</v>
      </c>
      <c r="D45" s="239" t="s">
        <v>152</v>
      </c>
      <c r="E45" s="308">
        <v>2526</v>
      </c>
      <c r="F45" s="56" t="s">
        <v>92</v>
      </c>
      <c r="G45" s="58" t="s">
        <v>28</v>
      </c>
      <c r="H45" s="58" t="s">
        <v>408</v>
      </c>
      <c r="I45" s="63" t="s">
        <v>1131</v>
      </c>
      <c r="J45" s="61" t="s">
        <v>1116</v>
      </c>
      <c r="K45" s="61" t="s">
        <v>1116</v>
      </c>
      <c r="L45" s="61" t="s">
        <v>1116</v>
      </c>
      <c r="M45" s="61"/>
      <c r="N45" s="63"/>
      <c r="O45" s="63"/>
      <c r="P45" s="63"/>
      <c r="Q45" s="59" t="s">
        <v>1117</v>
      </c>
      <c r="R45" s="59" t="s">
        <v>1117</v>
      </c>
      <c r="S45" s="62" t="s">
        <v>409</v>
      </c>
      <c r="T45" s="58" t="s">
        <v>162</v>
      </c>
      <c r="U45" s="53" t="s">
        <v>38</v>
      </c>
      <c r="V45" s="53" t="s">
        <v>160</v>
      </c>
      <c r="W45" s="53" t="s">
        <v>37</v>
      </c>
      <c r="X45" s="58" t="s">
        <v>883</v>
      </c>
      <c r="Y45" s="58">
        <v>9</v>
      </c>
      <c r="Z45" s="11">
        <v>311323998</v>
      </c>
    </row>
    <row r="46" spans="1:26" s="11" customFormat="1" ht="53.25" customHeight="1">
      <c r="A46" s="144" t="s">
        <v>870</v>
      </c>
      <c r="B46" s="58"/>
      <c r="C46" s="69">
        <v>2</v>
      </c>
      <c r="D46" s="239" t="s">
        <v>152</v>
      </c>
      <c r="E46" s="308">
        <v>2716</v>
      </c>
      <c r="F46" s="56" t="s">
        <v>92</v>
      </c>
      <c r="G46" s="58" t="s">
        <v>35</v>
      </c>
      <c r="H46" s="58" t="s">
        <v>408</v>
      </c>
      <c r="I46" s="63" t="s">
        <v>1119</v>
      </c>
      <c r="J46" s="61" t="s">
        <v>1116</v>
      </c>
      <c r="K46" s="61"/>
      <c r="L46" s="61" t="s">
        <v>1116</v>
      </c>
      <c r="M46" s="61"/>
      <c r="N46" s="61" t="s">
        <v>1116</v>
      </c>
      <c r="O46" s="61" t="s">
        <v>1116</v>
      </c>
      <c r="P46" s="61" t="s">
        <v>1116</v>
      </c>
      <c r="Q46" s="59" t="s">
        <v>1117</v>
      </c>
      <c r="R46" s="59" t="s">
        <v>1117</v>
      </c>
      <c r="S46" s="62" t="s">
        <v>719</v>
      </c>
      <c r="T46" s="73" t="s">
        <v>884</v>
      </c>
      <c r="U46" s="365" t="s">
        <v>2240</v>
      </c>
      <c r="V46" s="53" t="s">
        <v>159</v>
      </c>
      <c r="W46" s="53" t="s">
        <v>37</v>
      </c>
      <c r="X46" s="58" t="s">
        <v>658</v>
      </c>
      <c r="Y46" s="58">
        <v>9</v>
      </c>
      <c r="Z46" s="11">
        <v>311319679</v>
      </c>
    </row>
    <row r="47" spans="1:26" s="11" customFormat="1" ht="53.25" customHeight="1">
      <c r="A47" s="144" t="s">
        <v>1932</v>
      </c>
      <c r="B47" s="58"/>
      <c r="C47" s="69">
        <v>2</v>
      </c>
      <c r="D47" s="239" t="s">
        <v>155</v>
      </c>
      <c r="E47" s="308">
        <v>905</v>
      </c>
      <c r="F47" s="57" t="s">
        <v>29</v>
      </c>
      <c r="G47" s="58" t="s">
        <v>35</v>
      </c>
      <c r="H47" s="58" t="s">
        <v>20</v>
      </c>
      <c r="I47" s="70"/>
      <c r="J47" s="70"/>
      <c r="K47" s="70"/>
      <c r="L47" s="61" t="s">
        <v>1116</v>
      </c>
      <c r="M47" s="61"/>
      <c r="N47" s="61" t="s">
        <v>1116</v>
      </c>
      <c r="O47" s="70"/>
      <c r="P47" s="70"/>
      <c r="Q47" s="59"/>
      <c r="R47" s="70"/>
      <c r="S47" s="58" t="s">
        <v>44</v>
      </c>
      <c r="T47" s="58" t="s">
        <v>86</v>
      </c>
      <c r="U47" s="53">
        <v>2.8</v>
      </c>
      <c r="V47" s="53" t="s">
        <v>159</v>
      </c>
      <c r="W47" s="53" t="s">
        <v>37</v>
      </c>
      <c r="X47" s="58" t="s">
        <v>883</v>
      </c>
      <c r="Y47" s="58">
        <v>27</v>
      </c>
      <c r="Z47" s="11">
        <v>311313526</v>
      </c>
    </row>
    <row r="48" spans="1:26" s="11" customFormat="1" ht="53.25" customHeight="1">
      <c r="A48" s="110" t="s">
        <v>2043</v>
      </c>
      <c r="B48" s="58"/>
      <c r="C48" s="69">
        <v>2</v>
      </c>
      <c r="D48" s="239" t="s">
        <v>155</v>
      </c>
      <c r="E48" s="308">
        <v>1011</v>
      </c>
      <c r="F48" s="57" t="s">
        <v>29</v>
      </c>
      <c r="G48" s="58" t="s">
        <v>35</v>
      </c>
      <c r="H48" s="58" t="s">
        <v>20</v>
      </c>
      <c r="I48" s="63" t="s">
        <v>1131</v>
      </c>
      <c r="J48" s="61"/>
      <c r="K48" s="61" t="s">
        <v>1116</v>
      </c>
      <c r="L48" s="61" t="s">
        <v>1116</v>
      </c>
      <c r="M48" s="61"/>
      <c r="N48" s="61" t="s">
        <v>1116</v>
      </c>
      <c r="O48" s="61"/>
      <c r="P48" s="63"/>
      <c r="Q48" s="63"/>
      <c r="R48" s="63"/>
      <c r="S48" s="62" t="s">
        <v>1137</v>
      </c>
      <c r="T48" s="58" t="s">
        <v>2046</v>
      </c>
      <c r="U48" s="53">
        <v>2.8</v>
      </c>
      <c r="V48" s="53" t="s">
        <v>159</v>
      </c>
      <c r="W48" s="53" t="s">
        <v>37</v>
      </c>
      <c r="X48" s="58" t="s">
        <v>883</v>
      </c>
      <c r="Y48" s="58">
        <v>27</v>
      </c>
      <c r="Z48" s="11">
        <v>311326277</v>
      </c>
    </row>
    <row r="49" spans="1:26" s="11" customFormat="1" ht="53.25" customHeight="1">
      <c r="A49" s="144" t="s">
        <v>1156</v>
      </c>
      <c r="B49" s="255"/>
      <c r="C49" s="69">
        <v>2</v>
      </c>
      <c r="D49" s="239" t="s">
        <v>155</v>
      </c>
      <c r="E49" s="308">
        <v>1358</v>
      </c>
      <c r="F49" s="67" t="s">
        <v>29</v>
      </c>
      <c r="G49" s="58" t="s">
        <v>35</v>
      </c>
      <c r="H49" s="58" t="s">
        <v>408</v>
      </c>
      <c r="I49" s="63" t="s">
        <v>1131</v>
      </c>
      <c r="J49" s="61" t="s">
        <v>1116</v>
      </c>
      <c r="K49" s="61" t="s">
        <v>1116</v>
      </c>
      <c r="L49" s="61" t="s">
        <v>1116</v>
      </c>
      <c r="M49" s="63"/>
      <c r="N49" s="61" t="s">
        <v>1116</v>
      </c>
      <c r="O49" s="61" t="s">
        <v>1116</v>
      </c>
      <c r="P49" s="61" t="s">
        <v>1116</v>
      </c>
      <c r="Q49" s="59" t="s">
        <v>1117</v>
      </c>
      <c r="R49" s="59" t="s">
        <v>1117</v>
      </c>
      <c r="S49" s="62" t="s">
        <v>1137</v>
      </c>
      <c r="T49" s="58" t="s">
        <v>162</v>
      </c>
      <c r="U49" s="58">
        <v>2.8</v>
      </c>
      <c r="V49" s="53" t="s">
        <v>159</v>
      </c>
      <c r="W49" s="53" t="s">
        <v>37</v>
      </c>
      <c r="X49" s="58" t="s">
        <v>883</v>
      </c>
      <c r="Y49" s="58">
        <v>18</v>
      </c>
      <c r="Z49" s="11">
        <v>311323938</v>
      </c>
    </row>
    <row r="50" spans="1:26" s="11" customFormat="1" ht="53.25" customHeight="1">
      <c r="A50" s="256" t="s">
        <v>2090</v>
      </c>
      <c r="B50" s="76"/>
      <c r="C50" s="69">
        <v>2</v>
      </c>
      <c r="D50" s="241" t="s">
        <v>155</v>
      </c>
      <c r="E50" s="309">
        <v>1463</v>
      </c>
      <c r="F50" s="230" t="s">
        <v>29</v>
      </c>
      <c r="G50" s="76" t="s">
        <v>35</v>
      </c>
      <c r="H50" s="76" t="s">
        <v>408</v>
      </c>
      <c r="I50" s="231" t="s">
        <v>1131</v>
      </c>
      <c r="J50" s="232" t="s">
        <v>1116</v>
      </c>
      <c r="K50" s="233" t="s">
        <v>1116</v>
      </c>
      <c r="L50" s="233" t="s">
        <v>1116</v>
      </c>
      <c r="M50" s="233"/>
      <c r="N50" s="233" t="s">
        <v>1116</v>
      </c>
      <c r="O50" s="233" t="s">
        <v>1116</v>
      </c>
      <c r="P50" s="233" t="s">
        <v>1116</v>
      </c>
      <c r="Q50" s="231" t="s">
        <v>1117</v>
      </c>
      <c r="R50" s="231" t="s">
        <v>1117</v>
      </c>
      <c r="S50" s="62" t="s">
        <v>1137</v>
      </c>
      <c r="T50" s="76" t="s">
        <v>162</v>
      </c>
      <c r="U50" s="234">
        <v>2.8</v>
      </c>
      <c r="V50" s="235" t="s">
        <v>159</v>
      </c>
      <c r="W50" s="235" t="s">
        <v>37</v>
      </c>
      <c r="X50" s="76" t="s">
        <v>883</v>
      </c>
      <c r="Y50" s="76">
        <v>18</v>
      </c>
      <c r="Z50" s="11">
        <v>311328188</v>
      </c>
    </row>
    <row r="51" spans="1:26" s="11" customFormat="1" ht="53.25" customHeight="1">
      <c r="A51" s="366" t="s">
        <v>2223</v>
      </c>
      <c r="B51" s="58"/>
      <c r="C51" s="69">
        <v>2</v>
      </c>
      <c r="D51" s="239" t="s">
        <v>155</v>
      </c>
      <c r="E51" s="308">
        <v>1674</v>
      </c>
      <c r="F51" s="57" t="s">
        <v>29</v>
      </c>
      <c r="G51" s="58" t="s">
        <v>35</v>
      </c>
      <c r="H51" s="58" t="s">
        <v>70</v>
      </c>
      <c r="I51" s="63" t="s">
        <v>1119</v>
      </c>
      <c r="J51" s="61" t="s">
        <v>1116</v>
      </c>
      <c r="K51" s="61"/>
      <c r="L51" s="61" t="s">
        <v>1116</v>
      </c>
      <c r="M51" s="61"/>
      <c r="N51" s="61" t="s">
        <v>1116</v>
      </c>
      <c r="O51" s="61" t="s">
        <v>1116</v>
      </c>
      <c r="P51" s="61" t="s">
        <v>1116</v>
      </c>
      <c r="Q51" s="59" t="s">
        <v>1117</v>
      </c>
      <c r="R51" s="59" t="s">
        <v>1117</v>
      </c>
      <c r="S51" s="62" t="s">
        <v>403</v>
      </c>
      <c r="T51" s="73" t="s">
        <v>2238</v>
      </c>
      <c r="U51" s="365" t="s">
        <v>2239</v>
      </c>
      <c r="V51" s="53" t="s">
        <v>159</v>
      </c>
      <c r="W51" s="53" t="s">
        <v>37</v>
      </c>
      <c r="X51" s="58" t="s">
        <v>883</v>
      </c>
      <c r="Y51" s="58">
        <v>8</v>
      </c>
      <c r="Z51" s="11">
        <v>311320486</v>
      </c>
    </row>
    <row r="52" spans="1:26" s="11" customFormat="1" ht="53.25" customHeight="1">
      <c r="A52" s="144" t="s">
        <v>2054</v>
      </c>
      <c r="B52" s="58"/>
      <c r="C52" s="69">
        <v>2</v>
      </c>
      <c r="D52" s="239" t="s">
        <v>155</v>
      </c>
      <c r="E52" s="308">
        <v>1263</v>
      </c>
      <c r="F52" s="56" t="s">
        <v>92</v>
      </c>
      <c r="G52" s="58" t="s">
        <v>35</v>
      </c>
      <c r="H52" s="58" t="s">
        <v>20</v>
      </c>
      <c r="I52" s="63" t="s">
        <v>663</v>
      </c>
      <c r="J52" s="61"/>
      <c r="K52" s="61" t="s">
        <v>1116</v>
      </c>
      <c r="L52" s="61" t="s">
        <v>1116</v>
      </c>
      <c r="M52" s="61"/>
      <c r="N52" s="61" t="s">
        <v>1116</v>
      </c>
      <c r="O52" s="61"/>
      <c r="P52" s="63"/>
      <c r="Q52" s="63"/>
      <c r="R52" s="63"/>
      <c r="S52" s="62" t="s">
        <v>1137</v>
      </c>
      <c r="T52" s="58" t="s">
        <v>85</v>
      </c>
      <c r="U52" s="58">
        <v>2.8</v>
      </c>
      <c r="V52" s="53" t="s">
        <v>159</v>
      </c>
      <c r="W52" s="53" t="s">
        <v>37</v>
      </c>
      <c r="X52" s="58" t="s">
        <v>883</v>
      </c>
      <c r="Y52" s="58">
        <v>27</v>
      </c>
      <c r="Z52" s="11">
        <v>311326281</v>
      </c>
    </row>
    <row r="53" spans="1:26" s="11" customFormat="1" ht="45" customHeight="1">
      <c r="A53" s="144" t="s">
        <v>1267</v>
      </c>
      <c r="B53" s="58"/>
      <c r="C53" s="69">
        <v>2</v>
      </c>
      <c r="D53" s="239" t="s">
        <v>155</v>
      </c>
      <c r="E53" s="308">
        <v>1874</v>
      </c>
      <c r="F53" s="56" t="s">
        <v>92</v>
      </c>
      <c r="G53" s="58" t="s">
        <v>35</v>
      </c>
      <c r="H53" s="58" t="s">
        <v>70</v>
      </c>
      <c r="I53" s="63" t="s">
        <v>1131</v>
      </c>
      <c r="J53" s="61" t="s">
        <v>1116</v>
      </c>
      <c r="K53" s="61" t="s">
        <v>1116</v>
      </c>
      <c r="L53" s="61" t="s">
        <v>1116</v>
      </c>
      <c r="M53" s="63"/>
      <c r="N53" s="61" t="s">
        <v>1116</v>
      </c>
      <c r="O53" s="61" t="s">
        <v>1116</v>
      </c>
      <c r="P53" s="61" t="s">
        <v>1116</v>
      </c>
      <c r="Q53" s="59" t="s">
        <v>1117</v>
      </c>
      <c r="R53" s="59" t="s">
        <v>1117</v>
      </c>
      <c r="S53" s="62" t="s">
        <v>403</v>
      </c>
      <c r="T53" s="58" t="s">
        <v>89</v>
      </c>
      <c r="U53" s="365">
        <v>2.8</v>
      </c>
      <c r="V53" s="53" t="s">
        <v>159</v>
      </c>
      <c r="W53" s="53" t="s">
        <v>37</v>
      </c>
      <c r="X53" s="58" t="s">
        <v>883</v>
      </c>
      <c r="Y53" s="58">
        <v>18</v>
      </c>
      <c r="Z53" s="11">
        <v>311325387</v>
      </c>
    </row>
    <row r="54" spans="1:26" s="11" customFormat="1" ht="53.25" customHeight="1">
      <c r="A54" s="256" t="s">
        <v>2091</v>
      </c>
      <c r="B54" s="76"/>
      <c r="C54" s="69">
        <v>2</v>
      </c>
      <c r="D54" s="241" t="s">
        <v>155</v>
      </c>
      <c r="E54" s="309">
        <v>1979</v>
      </c>
      <c r="F54" s="230" t="s">
        <v>92</v>
      </c>
      <c r="G54" s="76" t="s">
        <v>35</v>
      </c>
      <c r="H54" s="76" t="s">
        <v>70</v>
      </c>
      <c r="I54" s="231" t="s">
        <v>1131</v>
      </c>
      <c r="J54" s="232" t="s">
        <v>1116</v>
      </c>
      <c r="K54" s="233" t="s">
        <v>1116</v>
      </c>
      <c r="L54" s="233" t="s">
        <v>1116</v>
      </c>
      <c r="M54" s="233"/>
      <c r="N54" s="233" t="s">
        <v>1116</v>
      </c>
      <c r="O54" s="233" t="s">
        <v>1116</v>
      </c>
      <c r="P54" s="233" t="s">
        <v>1116</v>
      </c>
      <c r="Q54" s="231" t="s">
        <v>1117</v>
      </c>
      <c r="R54" s="231" t="s">
        <v>1117</v>
      </c>
      <c r="S54" s="62" t="s">
        <v>403</v>
      </c>
      <c r="T54" s="76" t="s">
        <v>89</v>
      </c>
      <c r="U54" s="234">
        <v>2.8</v>
      </c>
      <c r="V54" s="235" t="s">
        <v>159</v>
      </c>
      <c r="W54" s="235" t="s">
        <v>37</v>
      </c>
      <c r="X54" s="76" t="s">
        <v>883</v>
      </c>
      <c r="Y54" s="76">
        <v>18</v>
      </c>
      <c r="Z54" s="11">
        <v>311328206</v>
      </c>
    </row>
    <row r="55" spans="1:26" s="11" customFormat="1" ht="53.25" customHeight="1">
      <c r="A55" s="144" t="s">
        <v>934</v>
      </c>
      <c r="B55" s="58"/>
      <c r="C55" s="69">
        <v>2</v>
      </c>
      <c r="D55" s="239" t="s">
        <v>155</v>
      </c>
      <c r="E55" s="308">
        <v>2295</v>
      </c>
      <c r="F55" s="56" t="s">
        <v>92</v>
      </c>
      <c r="G55" s="58" t="s">
        <v>35</v>
      </c>
      <c r="H55" s="58" t="s">
        <v>408</v>
      </c>
      <c r="I55" s="63" t="s">
        <v>1119</v>
      </c>
      <c r="J55" s="61" t="s">
        <v>1116</v>
      </c>
      <c r="K55" s="61"/>
      <c r="L55" s="61" t="s">
        <v>1116</v>
      </c>
      <c r="M55" s="61"/>
      <c r="N55" s="61" t="s">
        <v>1116</v>
      </c>
      <c r="O55" s="61" t="s">
        <v>1116</v>
      </c>
      <c r="P55" s="61" t="s">
        <v>1116</v>
      </c>
      <c r="Q55" s="59" t="s">
        <v>1117</v>
      </c>
      <c r="R55" s="59" t="s">
        <v>1117</v>
      </c>
      <c r="S55" s="62" t="s">
        <v>403</v>
      </c>
      <c r="T55" s="73" t="s">
        <v>884</v>
      </c>
      <c r="U55" s="58" t="s">
        <v>869</v>
      </c>
      <c r="V55" s="53" t="s">
        <v>159</v>
      </c>
      <c r="W55" s="53" t="s">
        <v>37</v>
      </c>
      <c r="X55" s="58" t="s">
        <v>883</v>
      </c>
      <c r="Y55" s="58">
        <v>8</v>
      </c>
      <c r="Z55" s="11">
        <v>311319443</v>
      </c>
    </row>
    <row r="56" spans="1:26" s="11" customFormat="1" ht="53.25" customHeight="1">
      <c r="A56" s="110" t="s">
        <v>1962</v>
      </c>
      <c r="B56" s="5"/>
      <c r="C56" s="69">
        <v>2</v>
      </c>
      <c r="D56" s="239" t="s">
        <v>154</v>
      </c>
      <c r="E56" s="308">
        <v>660</v>
      </c>
      <c r="F56" s="56" t="s">
        <v>13</v>
      </c>
      <c r="G56" s="58" t="s">
        <v>662</v>
      </c>
      <c r="H56" s="58" t="s">
        <v>20</v>
      </c>
      <c r="I56" s="63" t="s">
        <v>663</v>
      </c>
      <c r="J56" s="61"/>
      <c r="K56" s="61"/>
      <c r="L56" s="61" t="s">
        <v>1116</v>
      </c>
      <c r="M56" s="61"/>
      <c r="N56" s="61" t="s">
        <v>1116</v>
      </c>
      <c r="O56" s="61"/>
      <c r="P56" s="63"/>
      <c r="Q56" s="63"/>
      <c r="R56" s="63"/>
      <c r="S56" s="58" t="s">
        <v>44</v>
      </c>
      <c r="T56" s="58" t="s">
        <v>85</v>
      </c>
      <c r="U56" s="58">
        <v>2.8</v>
      </c>
      <c r="V56" s="53" t="s">
        <v>159</v>
      </c>
      <c r="W56" s="53" t="s">
        <v>37</v>
      </c>
      <c r="X56" s="58" t="s">
        <v>658</v>
      </c>
      <c r="Y56" s="58">
        <v>24</v>
      </c>
      <c r="Z56" s="11">
        <v>311320017</v>
      </c>
    </row>
    <row r="57" spans="1:26" s="11" customFormat="1" ht="53.25" customHeight="1">
      <c r="A57" s="144" t="s">
        <v>858</v>
      </c>
      <c r="B57" s="58"/>
      <c r="C57" s="69">
        <v>2</v>
      </c>
      <c r="D57" s="239" t="s">
        <v>154</v>
      </c>
      <c r="E57" s="308">
        <v>902</v>
      </c>
      <c r="F57" s="57" t="s">
        <v>29</v>
      </c>
      <c r="G57" s="58" t="s">
        <v>662</v>
      </c>
      <c r="H57" s="58" t="s">
        <v>20</v>
      </c>
      <c r="I57" s="70"/>
      <c r="J57" s="70"/>
      <c r="K57" s="70"/>
      <c r="L57" s="61" t="s">
        <v>1116</v>
      </c>
      <c r="M57" s="61"/>
      <c r="N57" s="61" t="s">
        <v>1116</v>
      </c>
      <c r="O57" s="70"/>
      <c r="P57" s="70"/>
      <c r="Q57" s="59"/>
      <c r="R57" s="70"/>
      <c r="S57" s="58" t="s">
        <v>44</v>
      </c>
      <c r="T57" s="58" t="s">
        <v>86</v>
      </c>
      <c r="U57" s="53" t="s">
        <v>36</v>
      </c>
      <c r="V57" s="53" t="s">
        <v>159</v>
      </c>
      <c r="W57" s="53" t="s">
        <v>37</v>
      </c>
      <c r="X57" s="58" t="s">
        <v>883</v>
      </c>
      <c r="Y57" s="58">
        <v>24</v>
      </c>
      <c r="Z57" s="11">
        <v>311318089</v>
      </c>
    </row>
    <row r="58" spans="1:26" s="11" customFormat="1" ht="53.25" customHeight="1">
      <c r="A58" s="144" t="s">
        <v>665</v>
      </c>
      <c r="B58" s="58"/>
      <c r="C58" s="69">
        <v>2</v>
      </c>
      <c r="D58" s="239" t="s">
        <v>154</v>
      </c>
      <c r="E58" s="308">
        <v>1011</v>
      </c>
      <c r="F58" s="57" t="s">
        <v>29</v>
      </c>
      <c r="G58" s="58"/>
      <c r="H58" s="58" t="s">
        <v>20</v>
      </c>
      <c r="I58" s="70" t="s">
        <v>1120</v>
      </c>
      <c r="J58" s="70"/>
      <c r="K58" s="70"/>
      <c r="L58" s="61" t="s">
        <v>1116</v>
      </c>
      <c r="M58" s="61"/>
      <c r="N58" s="61" t="s">
        <v>1116</v>
      </c>
      <c r="O58" s="70"/>
      <c r="P58" s="70"/>
      <c r="Q58" s="59"/>
      <c r="R58" s="70"/>
      <c r="S58" s="58" t="s">
        <v>343</v>
      </c>
      <c r="T58" s="58" t="s">
        <v>86</v>
      </c>
      <c r="U58" s="58">
        <v>2.8</v>
      </c>
      <c r="V58" s="53" t="s">
        <v>159</v>
      </c>
      <c r="W58" s="53" t="s">
        <v>37</v>
      </c>
      <c r="X58" s="58" t="s">
        <v>883</v>
      </c>
      <c r="Y58" s="58">
        <v>24</v>
      </c>
      <c r="Z58" s="11">
        <v>311317004</v>
      </c>
    </row>
    <row r="59" spans="1:26" s="11" customFormat="1" ht="53.25" customHeight="1">
      <c r="A59" s="144" t="s">
        <v>859</v>
      </c>
      <c r="B59" s="58"/>
      <c r="C59" s="69">
        <v>2</v>
      </c>
      <c r="D59" s="239" t="s">
        <v>154</v>
      </c>
      <c r="E59" s="308">
        <v>1158</v>
      </c>
      <c r="F59" s="57" t="s">
        <v>29</v>
      </c>
      <c r="G59" s="58" t="s">
        <v>662</v>
      </c>
      <c r="H59" s="58" t="s">
        <v>20</v>
      </c>
      <c r="I59" s="70"/>
      <c r="J59" s="70"/>
      <c r="K59" s="70"/>
      <c r="L59" s="61" t="s">
        <v>1116</v>
      </c>
      <c r="M59" s="61"/>
      <c r="N59" s="61" t="s">
        <v>1116</v>
      </c>
      <c r="O59" s="70"/>
      <c r="P59" s="70"/>
      <c r="Q59" s="59" t="s">
        <v>1117</v>
      </c>
      <c r="R59" s="59" t="s">
        <v>1117</v>
      </c>
      <c r="S59" s="58" t="s">
        <v>44</v>
      </c>
      <c r="T59" s="58" t="s">
        <v>86</v>
      </c>
      <c r="U59" s="53">
        <v>2.8</v>
      </c>
      <c r="V59" s="53" t="s">
        <v>159</v>
      </c>
      <c r="W59" s="53" t="s">
        <v>37</v>
      </c>
      <c r="X59" s="58" t="s">
        <v>883</v>
      </c>
      <c r="Y59" s="58">
        <v>24</v>
      </c>
      <c r="Z59" s="11">
        <v>311318137</v>
      </c>
    </row>
    <row r="60" spans="1:26" s="11" customFormat="1" ht="53.25" customHeight="1">
      <c r="A60" s="144" t="s">
        <v>1817</v>
      </c>
      <c r="B60" s="72"/>
      <c r="C60" s="69">
        <v>2</v>
      </c>
      <c r="D60" s="240" t="s">
        <v>154</v>
      </c>
      <c r="E60" s="308">
        <v>1158</v>
      </c>
      <c r="F60" s="57" t="s">
        <v>29</v>
      </c>
      <c r="G60" s="58" t="s">
        <v>662</v>
      </c>
      <c r="H60" s="58" t="s">
        <v>20</v>
      </c>
      <c r="I60" s="53"/>
      <c r="J60" s="61"/>
      <c r="K60" s="61"/>
      <c r="L60" s="61" t="s">
        <v>1116</v>
      </c>
      <c r="M60" s="61"/>
      <c r="N60" s="61" t="s">
        <v>1116</v>
      </c>
      <c r="O60" s="61"/>
      <c r="P60" s="63"/>
      <c r="Q60" s="63"/>
      <c r="R60" s="63"/>
      <c r="S60" s="58" t="s">
        <v>44</v>
      </c>
      <c r="T60" s="58" t="s">
        <v>86</v>
      </c>
      <c r="U60" s="53">
        <v>2.8</v>
      </c>
      <c r="V60" s="53" t="s">
        <v>159</v>
      </c>
      <c r="W60" s="53" t="s">
        <v>37</v>
      </c>
      <c r="X60" s="58" t="s">
        <v>883</v>
      </c>
      <c r="Y60" s="58">
        <v>24</v>
      </c>
      <c r="Z60" s="11">
        <v>311318137</v>
      </c>
    </row>
    <row r="61" spans="1:26" s="11" customFormat="1" ht="53.25" customHeight="1">
      <c r="A61" s="144" t="s">
        <v>860</v>
      </c>
      <c r="B61" s="58"/>
      <c r="C61" s="69">
        <v>2</v>
      </c>
      <c r="D61" s="239" t="s">
        <v>154</v>
      </c>
      <c r="E61" s="308">
        <v>1516</v>
      </c>
      <c r="F61" s="56" t="s">
        <v>29</v>
      </c>
      <c r="G61" s="58" t="s">
        <v>662</v>
      </c>
      <c r="H61" s="58" t="s">
        <v>408</v>
      </c>
      <c r="I61" s="63"/>
      <c r="J61" s="61" t="s">
        <v>1116</v>
      </c>
      <c r="K61" s="61"/>
      <c r="L61" s="61" t="s">
        <v>1116</v>
      </c>
      <c r="M61" s="61"/>
      <c r="N61" s="61" t="s">
        <v>1116</v>
      </c>
      <c r="O61" s="63"/>
      <c r="P61" s="63"/>
      <c r="Q61" s="59" t="s">
        <v>1117</v>
      </c>
      <c r="R61" s="59" t="s">
        <v>1117</v>
      </c>
      <c r="S61" s="62" t="s">
        <v>403</v>
      </c>
      <c r="T61" s="58" t="s">
        <v>162</v>
      </c>
      <c r="U61" s="58">
        <v>2.8</v>
      </c>
      <c r="V61" s="53" t="s">
        <v>159</v>
      </c>
      <c r="W61" s="53" t="s">
        <v>37</v>
      </c>
      <c r="X61" s="58" t="s">
        <v>658</v>
      </c>
      <c r="Y61" s="58">
        <v>24</v>
      </c>
      <c r="Z61" s="11">
        <v>311317240</v>
      </c>
    </row>
    <row r="62" spans="1:26" s="11" customFormat="1" ht="53.25" customHeight="1">
      <c r="A62" s="144" t="s">
        <v>427</v>
      </c>
      <c r="B62" s="58"/>
      <c r="C62" s="69">
        <v>2</v>
      </c>
      <c r="D62" s="239" t="s">
        <v>153</v>
      </c>
      <c r="E62" s="308">
        <v>816</v>
      </c>
      <c r="F62" s="57" t="s">
        <v>29</v>
      </c>
      <c r="G62" s="58" t="s">
        <v>41</v>
      </c>
      <c r="H62" s="58" t="s">
        <v>20</v>
      </c>
      <c r="I62" s="70"/>
      <c r="J62" s="70"/>
      <c r="K62" s="70"/>
      <c r="L62" s="61" t="s">
        <v>1116</v>
      </c>
      <c r="M62" s="61"/>
      <c r="N62" s="70"/>
      <c r="O62" s="70"/>
      <c r="P62" s="70"/>
      <c r="Q62" s="59"/>
      <c r="R62" s="70"/>
      <c r="S62" s="71" t="s">
        <v>44</v>
      </c>
      <c r="T62" s="58" t="s">
        <v>86</v>
      </c>
      <c r="U62" s="53" t="s">
        <v>36</v>
      </c>
      <c r="V62" s="53" t="s">
        <v>159</v>
      </c>
      <c r="W62" s="53" t="s">
        <v>37</v>
      </c>
      <c r="X62" s="58" t="s">
        <v>883</v>
      </c>
      <c r="Y62" s="58">
        <v>24</v>
      </c>
      <c r="Z62" s="11">
        <v>311313649</v>
      </c>
    </row>
    <row r="63" spans="1:26" s="11" customFormat="1" ht="53.25" customHeight="1">
      <c r="A63" s="144" t="s">
        <v>428</v>
      </c>
      <c r="B63" s="58"/>
      <c r="C63" s="69">
        <v>2</v>
      </c>
      <c r="D63" s="239" t="s">
        <v>153</v>
      </c>
      <c r="E63" s="308">
        <v>989</v>
      </c>
      <c r="F63" s="57" t="s">
        <v>29</v>
      </c>
      <c r="G63" s="58" t="s">
        <v>41</v>
      </c>
      <c r="H63" s="58" t="s">
        <v>20</v>
      </c>
      <c r="I63" s="70"/>
      <c r="J63" s="70"/>
      <c r="K63" s="70"/>
      <c r="L63" s="61" t="s">
        <v>1116</v>
      </c>
      <c r="M63" s="61"/>
      <c r="N63" s="70"/>
      <c r="O63" s="70"/>
      <c r="P63" s="70"/>
      <c r="Q63" s="59" t="s">
        <v>1117</v>
      </c>
      <c r="R63" s="59" t="s">
        <v>1117</v>
      </c>
      <c r="S63" s="71" t="s">
        <v>44</v>
      </c>
      <c r="T63" s="58" t="s">
        <v>86</v>
      </c>
      <c r="U63" s="53">
        <v>2.8</v>
      </c>
      <c r="V63" s="53" t="s">
        <v>159</v>
      </c>
      <c r="W63" s="53" t="s">
        <v>37</v>
      </c>
      <c r="X63" s="58" t="s">
        <v>883</v>
      </c>
      <c r="Y63" s="58">
        <v>24</v>
      </c>
      <c r="Z63" s="11">
        <v>311313651</v>
      </c>
    </row>
    <row r="64" spans="1:26" s="11" customFormat="1" ht="53.25" customHeight="1">
      <c r="A64" s="144" t="s">
        <v>865</v>
      </c>
      <c r="B64" s="58"/>
      <c r="C64" s="69">
        <v>2</v>
      </c>
      <c r="D64" s="239" t="s">
        <v>153</v>
      </c>
      <c r="E64" s="308">
        <v>1579</v>
      </c>
      <c r="F64" s="56" t="s">
        <v>29</v>
      </c>
      <c r="G64" s="58" t="s">
        <v>28</v>
      </c>
      <c r="H64" s="58" t="s">
        <v>20</v>
      </c>
      <c r="I64" s="70"/>
      <c r="J64" s="70"/>
      <c r="K64" s="70"/>
      <c r="L64" s="61" t="s">
        <v>1116</v>
      </c>
      <c r="M64" s="61"/>
      <c r="N64" s="70"/>
      <c r="O64" s="70"/>
      <c r="P64" s="70"/>
      <c r="Q64" s="59" t="s">
        <v>1117</v>
      </c>
      <c r="R64" s="59" t="s">
        <v>1117</v>
      </c>
      <c r="S64" s="62" t="s">
        <v>59</v>
      </c>
      <c r="T64" s="58" t="s">
        <v>86</v>
      </c>
      <c r="U64" s="53" t="s">
        <v>38</v>
      </c>
      <c r="V64" s="53" t="s">
        <v>160</v>
      </c>
      <c r="W64" s="53" t="s">
        <v>37</v>
      </c>
      <c r="X64" s="58" t="s">
        <v>883</v>
      </c>
      <c r="Y64" s="58">
        <v>8</v>
      </c>
      <c r="Z64" s="11">
        <v>311320813</v>
      </c>
    </row>
    <row r="65" spans="1:26" s="11" customFormat="1" ht="45" customHeight="1">
      <c r="A65" s="144" t="s">
        <v>1268</v>
      </c>
      <c r="B65" s="58"/>
      <c r="C65" s="69">
        <v>2</v>
      </c>
      <c r="D65" s="239" t="s">
        <v>153</v>
      </c>
      <c r="E65" s="308">
        <v>2421</v>
      </c>
      <c r="F65" s="56" t="s">
        <v>29</v>
      </c>
      <c r="G65" s="58" t="s">
        <v>35</v>
      </c>
      <c r="H65" s="58" t="s">
        <v>70</v>
      </c>
      <c r="I65" s="63" t="s">
        <v>1131</v>
      </c>
      <c r="J65" s="61" t="s">
        <v>1116</v>
      </c>
      <c r="K65" s="61" t="s">
        <v>1116</v>
      </c>
      <c r="L65" s="61" t="s">
        <v>1116</v>
      </c>
      <c r="M65" s="63"/>
      <c r="N65" s="63"/>
      <c r="O65" s="63"/>
      <c r="P65" s="63"/>
      <c r="Q65" s="59" t="s">
        <v>1117</v>
      </c>
      <c r="R65" s="59" t="s">
        <v>1117</v>
      </c>
      <c r="S65" s="62" t="s">
        <v>1269</v>
      </c>
      <c r="T65" s="58" t="s">
        <v>89</v>
      </c>
      <c r="U65" s="58" t="s">
        <v>16</v>
      </c>
      <c r="V65" s="53" t="s">
        <v>160</v>
      </c>
      <c r="W65" s="53" t="s">
        <v>37</v>
      </c>
      <c r="X65" s="58" t="s">
        <v>883</v>
      </c>
      <c r="Y65" s="58">
        <v>12</v>
      </c>
      <c r="Z65" s="11">
        <v>311324000</v>
      </c>
    </row>
    <row r="66" spans="1:26" s="11" customFormat="1" ht="45" customHeight="1">
      <c r="A66" s="110" t="s">
        <v>2377</v>
      </c>
      <c r="B66" s="58"/>
      <c r="C66" s="69">
        <v>2</v>
      </c>
      <c r="D66" s="239" t="s">
        <v>153</v>
      </c>
      <c r="E66" s="308">
        <v>2100</v>
      </c>
      <c r="F66" s="56" t="s">
        <v>53</v>
      </c>
      <c r="G66" s="58" t="s">
        <v>28</v>
      </c>
      <c r="H66" s="58" t="s">
        <v>20</v>
      </c>
      <c r="I66" s="63" t="s">
        <v>2379</v>
      </c>
      <c r="J66" s="61"/>
      <c r="K66" s="61"/>
      <c r="L66" s="61" t="s">
        <v>1116</v>
      </c>
      <c r="M66" s="61"/>
      <c r="N66" s="61"/>
      <c r="O66" s="61"/>
      <c r="P66" s="63"/>
      <c r="Q66" s="59" t="s">
        <v>1118</v>
      </c>
      <c r="R66" s="59" t="s">
        <v>1117</v>
      </c>
      <c r="S66" s="62" t="s">
        <v>59</v>
      </c>
      <c r="T66" s="58" t="s">
        <v>2270</v>
      </c>
      <c r="U66" s="58" t="s">
        <v>77</v>
      </c>
      <c r="V66" s="53" t="s">
        <v>160</v>
      </c>
      <c r="W66" s="53" t="s">
        <v>37</v>
      </c>
      <c r="X66" s="58" t="s">
        <v>883</v>
      </c>
      <c r="Y66" s="58">
        <v>12</v>
      </c>
    </row>
    <row r="67" spans="1:26" s="11" customFormat="1" ht="45" customHeight="1">
      <c r="A67" s="110" t="s">
        <v>2378</v>
      </c>
      <c r="B67" s="58"/>
      <c r="C67" s="69">
        <v>2</v>
      </c>
      <c r="D67" s="239" t="s">
        <v>153</v>
      </c>
      <c r="E67" s="308">
        <v>2380</v>
      </c>
      <c r="F67" s="56" t="s">
        <v>53</v>
      </c>
      <c r="G67" s="58" t="s">
        <v>28</v>
      </c>
      <c r="H67" s="58" t="s">
        <v>20</v>
      </c>
      <c r="I67" s="63" t="s">
        <v>2379</v>
      </c>
      <c r="J67" s="61"/>
      <c r="K67" s="61"/>
      <c r="L67" s="61" t="s">
        <v>1116</v>
      </c>
      <c r="M67" s="61"/>
      <c r="N67" s="61"/>
      <c r="O67" s="61"/>
      <c r="P67" s="63"/>
      <c r="Q67" s="59" t="s">
        <v>1118</v>
      </c>
      <c r="R67" s="59" t="s">
        <v>1117</v>
      </c>
      <c r="S67" s="62" t="s">
        <v>24</v>
      </c>
      <c r="T67" s="58" t="s">
        <v>2270</v>
      </c>
      <c r="U67" s="58" t="s">
        <v>434</v>
      </c>
      <c r="V67" s="53" t="s">
        <v>160</v>
      </c>
      <c r="W67" s="53" t="s">
        <v>37</v>
      </c>
      <c r="X67" s="58" t="s">
        <v>883</v>
      </c>
      <c r="Y67" s="58">
        <v>12</v>
      </c>
    </row>
    <row r="68" spans="1:26" s="11" customFormat="1" ht="53.25" customHeight="1">
      <c r="A68" s="144" t="s">
        <v>1138</v>
      </c>
      <c r="B68" s="65"/>
      <c r="C68" s="69">
        <v>2</v>
      </c>
      <c r="D68" s="239" t="s">
        <v>153</v>
      </c>
      <c r="E68" s="308">
        <v>1211</v>
      </c>
      <c r="F68" s="67" t="s">
        <v>92</v>
      </c>
      <c r="G68" s="58" t="s">
        <v>28</v>
      </c>
      <c r="H68" s="58" t="s">
        <v>20</v>
      </c>
      <c r="I68" s="70"/>
      <c r="J68" s="63"/>
      <c r="K68" s="63"/>
      <c r="L68" s="61" t="s">
        <v>1116</v>
      </c>
      <c r="M68" s="61"/>
      <c r="N68" s="61" t="s">
        <v>1116</v>
      </c>
      <c r="O68" s="63"/>
      <c r="P68" s="63"/>
      <c r="Q68" s="66"/>
      <c r="R68" s="63"/>
      <c r="S68" s="58" t="s">
        <v>44</v>
      </c>
      <c r="T68" s="58" t="s">
        <v>85</v>
      </c>
      <c r="U68" s="53">
        <v>2.8</v>
      </c>
      <c r="V68" s="53" t="s">
        <v>159</v>
      </c>
      <c r="W68" s="53" t="s">
        <v>37</v>
      </c>
      <c r="X68" s="58" t="s">
        <v>883</v>
      </c>
      <c r="Y68" s="58">
        <v>27</v>
      </c>
      <c r="Z68" s="11">
        <v>311315966</v>
      </c>
    </row>
    <row r="69" spans="1:26" s="11" customFormat="1" ht="53.25" customHeight="1">
      <c r="A69" s="144" t="s">
        <v>1139</v>
      </c>
      <c r="B69" s="65"/>
      <c r="C69" s="69">
        <v>2</v>
      </c>
      <c r="D69" s="239" t="s">
        <v>153</v>
      </c>
      <c r="E69" s="308">
        <v>1853</v>
      </c>
      <c r="F69" s="67" t="s">
        <v>92</v>
      </c>
      <c r="G69" s="58" t="s">
        <v>35</v>
      </c>
      <c r="H69" s="58" t="s">
        <v>408</v>
      </c>
      <c r="I69" s="63" t="s">
        <v>1131</v>
      </c>
      <c r="J69" s="61" t="s">
        <v>1116</v>
      </c>
      <c r="K69" s="61" t="s">
        <v>1116</v>
      </c>
      <c r="L69" s="61" t="s">
        <v>1116</v>
      </c>
      <c r="M69" s="61"/>
      <c r="N69" s="61" t="s">
        <v>1116</v>
      </c>
      <c r="O69" s="63"/>
      <c r="P69" s="63"/>
      <c r="Q69" s="59" t="s">
        <v>1117</v>
      </c>
      <c r="R69" s="59" t="s">
        <v>1117</v>
      </c>
      <c r="S69" s="62" t="s">
        <v>44</v>
      </c>
      <c r="T69" s="58" t="s">
        <v>162</v>
      </c>
      <c r="U69" s="53">
        <v>2.8</v>
      </c>
      <c r="V69" s="53" t="s">
        <v>159</v>
      </c>
      <c r="W69" s="53" t="s">
        <v>37</v>
      </c>
      <c r="X69" s="58" t="s">
        <v>883</v>
      </c>
      <c r="Y69" s="58">
        <v>27</v>
      </c>
      <c r="Z69" s="11">
        <v>311323917</v>
      </c>
    </row>
    <row r="70" spans="1:26" s="11" customFormat="1" ht="53.25" customHeight="1">
      <c r="A70" s="144" t="s">
        <v>1140</v>
      </c>
      <c r="B70" s="65"/>
      <c r="C70" s="69">
        <v>2</v>
      </c>
      <c r="D70" s="239" t="s">
        <v>153</v>
      </c>
      <c r="E70" s="308">
        <v>2105</v>
      </c>
      <c r="F70" s="56" t="s">
        <v>92</v>
      </c>
      <c r="G70" s="58" t="s">
        <v>41</v>
      </c>
      <c r="H70" s="58" t="s">
        <v>20</v>
      </c>
      <c r="I70" s="63"/>
      <c r="J70" s="63"/>
      <c r="K70" s="63"/>
      <c r="L70" s="61" t="s">
        <v>1116</v>
      </c>
      <c r="M70" s="63"/>
      <c r="N70" s="63"/>
      <c r="O70" s="63"/>
      <c r="P70" s="63"/>
      <c r="Q70" s="59" t="s">
        <v>1117</v>
      </c>
      <c r="R70" s="59" t="s">
        <v>1117</v>
      </c>
      <c r="S70" s="74" t="s">
        <v>59</v>
      </c>
      <c r="T70" s="58" t="s">
        <v>85</v>
      </c>
      <c r="U70" s="53" t="s">
        <v>38</v>
      </c>
      <c r="V70" s="53" t="s">
        <v>160</v>
      </c>
      <c r="W70" s="53" t="s">
        <v>37</v>
      </c>
      <c r="X70" s="58" t="s">
        <v>883</v>
      </c>
      <c r="Y70" s="58">
        <v>8</v>
      </c>
      <c r="Z70" s="11">
        <v>311316146</v>
      </c>
    </row>
    <row r="71" spans="1:26" s="11" customFormat="1" ht="53.25" customHeight="1">
      <c r="A71" s="110" t="s">
        <v>2132</v>
      </c>
      <c r="B71" s="58"/>
      <c r="C71" s="69">
        <v>2</v>
      </c>
      <c r="D71" s="239" t="s">
        <v>153</v>
      </c>
      <c r="E71" s="308">
        <v>2947</v>
      </c>
      <c r="F71" s="56" t="s">
        <v>92</v>
      </c>
      <c r="G71" s="58" t="s">
        <v>41</v>
      </c>
      <c r="H71" s="58" t="s">
        <v>408</v>
      </c>
      <c r="I71" s="63" t="s">
        <v>1131</v>
      </c>
      <c r="J71" s="61" t="s">
        <v>1116</v>
      </c>
      <c r="K71" s="61" t="s">
        <v>1116</v>
      </c>
      <c r="L71" s="61" t="s">
        <v>1116</v>
      </c>
      <c r="M71" s="61"/>
      <c r="N71" s="61"/>
      <c r="O71" s="61" t="s">
        <v>1116</v>
      </c>
      <c r="P71" s="63"/>
      <c r="Q71" s="59" t="s">
        <v>1117</v>
      </c>
      <c r="R71" s="59" t="s">
        <v>1117</v>
      </c>
      <c r="S71" s="74" t="s">
        <v>59</v>
      </c>
      <c r="T71" s="58" t="s">
        <v>162</v>
      </c>
      <c r="U71" s="53" t="s">
        <v>38</v>
      </c>
      <c r="V71" s="53" t="s">
        <v>160</v>
      </c>
      <c r="W71" s="53" t="s">
        <v>37</v>
      </c>
      <c r="X71" s="58" t="s">
        <v>883</v>
      </c>
      <c r="Y71" s="58">
        <v>8</v>
      </c>
      <c r="Z71" s="11">
        <v>311327028</v>
      </c>
    </row>
    <row r="72" spans="1:26" s="11" customFormat="1" ht="53.25" customHeight="1">
      <c r="A72" s="144" t="s">
        <v>360</v>
      </c>
      <c r="B72" s="58"/>
      <c r="C72" s="69">
        <v>2</v>
      </c>
      <c r="D72" s="239" t="s">
        <v>156</v>
      </c>
      <c r="E72" s="308">
        <v>589</v>
      </c>
      <c r="F72" s="57" t="s">
        <v>13</v>
      </c>
      <c r="G72" s="58"/>
      <c r="H72" s="58" t="s">
        <v>20</v>
      </c>
      <c r="I72" s="75" t="s">
        <v>5</v>
      </c>
      <c r="J72" s="75"/>
      <c r="K72" s="75"/>
      <c r="L72" s="75"/>
      <c r="M72" s="75"/>
      <c r="N72" s="61" t="s">
        <v>1116</v>
      </c>
      <c r="O72" s="61" t="s">
        <v>1116</v>
      </c>
      <c r="P72" s="75"/>
      <c r="Q72" s="59"/>
      <c r="R72" s="75"/>
      <c r="S72" s="55" t="s">
        <v>361</v>
      </c>
      <c r="T72" s="58" t="s">
        <v>84</v>
      </c>
      <c r="U72" s="71">
        <v>2.8</v>
      </c>
      <c r="V72" s="53" t="s">
        <v>159</v>
      </c>
      <c r="W72" s="53" t="s">
        <v>37</v>
      </c>
      <c r="X72" s="58" t="s">
        <v>658</v>
      </c>
      <c r="Y72" s="58">
        <v>30</v>
      </c>
      <c r="Z72" s="11">
        <v>311313456</v>
      </c>
    </row>
    <row r="73" spans="1:26" s="11" customFormat="1" ht="53.25" customHeight="1">
      <c r="A73" s="144" t="s">
        <v>648</v>
      </c>
      <c r="B73" s="58"/>
      <c r="C73" s="69">
        <v>2</v>
      </c>
      <c r="D73" s="239" t="s">
        <v>158</v>
      </c>
      <c r="E73" s="308">
        <v>758</v>
      </c>
      <c r="F73" s="56" t="s">
        <v>13</v>
      </c>
      <c r="G73" s="58"/>
      <c r="H73" s="58" t="s">
        <v>20</v>
      </c>
      <c r="I73" s="53"/>
      <c r="J73" s="53"/>
      <c r="K73" s="53"/>
      <c r="L73" s="53"/>
      <c r="M73" s="53"/>
      <c r="N73" s="53"/>
      <c r="O73" s="53"/>
      <c r="P73" s="53"/>
      <c r="Q73" s="59"/>
      <c r="R73" s="59" t="s">
        <v>1117</v>
      </c>
      <c r="S73" s="58" t="s">
        <v>343</v>
      </c>
      <c r="T73" s="58" t="s">
        <v>659</v>
      </c>
      <c r="U73" s="58" t="s">
        <v>1146</v>
      </c>
      <c r="V73" s="53" t="s">
        <v>159</v>
      </c>
      <c r="W73" s="53" t="s">
        <v>55</v>
      </c>
      <c r="X73" s="58" t="s">
        <v>343</v>
      </c>
      <c r="Y73" s="58">
        <v>40</v>
      </c>
      <c r="Z73" s="11">
        <v>311318326</v>
      </c>
    </row>
    <row r="74" spans="1:26" s="11" customFormat="1" ht="53.25" customHeight="1">
      <c r="A74" s="110" t="s">
        <v>1870</v>
      </c>
      <c r="B74" s="58"/>
      <c r="C74" s="69">
        <v>2</v>
      </c>
      <c r="D74" s="239" t="s">
        <v>157</v>
      </c>
      <c r="E74" s="308">
        <v>1421</v>
      </c>
      <c r="F74" s="56" t="s">
        <v>31</v>
      </c>
      <c r="G74" s="58"/>
      <c r="H74" s="58" t="s">
        <v>20</v>
      </c>
      <c r="I74" s="70" t="s">
        <v>660</v>
      </c>
      <c r="J74" s="53"/>
      <c r="K74" s="53"/>
      <c r="L74" s="53"/>
      <c r="M74" s="53"/>
      <c r="N74" s="61" t="s">
        <v>1116</v>
      </c>
      <c r="O74" s="53"/>
      <c r="P74" s="53"/>
      <c r="Q74" s="59" t="s">
        <v>1117</v>
      </c>
      <c r="R74" s="59" t="s">
        <v>1117</v>
      </c>
      <c r="S74" s="58" t="s">
        <v>661</v>
      </c>
      <c r="T74" s="58" t="s">
        <v>87</v>
      </c>
      <c r="U74" s="58">
        <v>1.05</v>
      </c>
      <c r="V74" s="53" t="s">
        <v>159</v>
      </c>
      <c r="W74" s="53" t="s">
        <v>37</v>
      </c>
      <c r="X74" s="58" t="s">
        <v>658</v>
      </c>
      <c r="Y74" s="58">
        <v>30</v>
      </c>
      <c r="Z74" s="11">
        <v>311322801</v>
      </c>
    </row>
    <row r="75" spans="1:26" s="11" customFormat="1" ht="53.25" customHeight="1">
      <c r="A75" s="144" t="s">
        <v>652</v>
      </c>
      <c r="B75" s="58"/>
      <c r="C75" s="76">
        <v>3</v>
      </c>
      <c r="D75" s="239" t="s">
        <v>152</v>
      </c>
      <c r="E75" s="308">
        <v>2275</v>
      </c>
      <c r="F75" s="56" t="s">
        <v>13</v>
      </c>
      <c r="G75" s="58" t="s">
        <v>35</v>
      </c>
      <c r="H75" s="58" t="s">
        <v>20</v>
      </c>
      <c r="I75" s="70" t="s">
        <v>762</v>
      </c>
      <c r="J75" s="53"/>
      <c r="K75" s="53"/>
      <c r="L75" s="53"/>
      <c r="M75" s="53"/>
      <c r="N75" s="53"/>
      <c r="O75" s="53"/>
      <c r="P75" s="53"/>
      <c r="Q75" s="59"/>
      <c r="R75" s="53"/>
      <c r="S75" s="58" t="s">
        <v>44</v>
      </c>
      <c r="T75" s="58" t="s">
        <v>659</v>
      </c>
      <c r="U75" s="58">
        <v>2.8</v>
      </c>
      <c r="V75" s="53" t="s">
        <v>159</v>
      </c>
      <c r="W75" s="53" t="s">
        <v>55</v>
      </c>
      <c r="X75" s="58" t="s">
        <v>658</v>
      </c>
      <c r="Y75" s="58">
        <v>9</v>
      </c>
      <c r="Z75" s="11">
        <v>311314046</v>
      </c>
    </row>
    <row r="76" spans="1:26" s="11" customFormat="1" ht="53.25" customHeight="1">
      <c r="A76" s="144" t="s">
        <v>1841</v>
      </c>
      <c r="B76" s="58"/>
      <c r="C76" s="76">
        <v>3</v>
      </c>
      <c r="D76" s="239" t="s">
        <v>152</v>
      </c>
      <c r="E76" s="308">
        <v>3680</v>
      </c>
      <c r="F76" s="56" t="s">
        <v>29</v>
      </c>
      <c r="G76" s="58" t="s">
        <v>35</v>
      </c>
      <c r="H76" s="58" t="s">
        <v>20</v>
      </c>
      <c r="I76" s="63" t="s">
        <v>1124</v>
      </c>
      <c r="J76" s="63"/>
      <c r="K76" s="63"/>
      <c r="L76" s="61" t="s">
        <v>1116</v>
      </c>
      <c r="M76" s="61" t="s">
        <v>1116</v>
      </c>
      <c r="N76" s="63"/>
      <c r="O76" s="63"/>
      <c r="P76" s="63"/>
      <c r="Q76" s="59" t="s">
        <v>1117</v>
      </c>
      <c r="R76" s="63"/>
      <c r="S76" s="53" t="s">
        <v>664</v>
      </c>
      <c r="T76" s="58" t="s">
        <v>87</v>
      </c>
      <c r="U76" s="58" t="s">
        <v>16</v>
      </c>
      <c r="V76" s="53" t="s">
        <v>160</v>
      </c>
      <c r="W76" s="53" t="s">
        <v>37</v>
      </c>
      <c r="X76" s="58" t="s">
        <v>658</v>
      </c>
      <c r="Y76" s="58">
        <v>9</v>
      </c>
      <c r="Z76" s="11">
        <v>311314088</v>
      </c>
    </row>
    <row r="77" spans="1:26" s="11" customFormat="1" ht="45" customHeight="1">
      <c r="A77" s="144" t="s">
        <v>2124</v>
      </c>
      <c r="B77" s="58"/>
      <c r="C77" s="76">
        <v>3</v>
      </c>
      <c r="D77" s="239" t="s">
        <v>152</v>
      </c>
      <c r="E77" s="308">
        <v>2100</v>
      </c>
      <c r="F77" s="56" t="s">
        <v>1270</v>
      </c>
      <c r="G77" s="58" t="s">
        <v>35</v>
      </c>
      <c r="H77" s="58" t="s">
        <v>20</v>
      </c>
      <c r="I77" s="53"/>
      <c r="J77" s="63"/>
      <c r="K77" s="63"/>
      <c r="L77" s="61" t="s">
        <v>1116</v>
      </c>
      <c r="M77" s="63"/>
      <c r="N77" s="63"/>
      <c r="O77" s="63"/>
      <c r="P77" s="63"/>
      <c r="Q77" s="63"/>
      <c r="R77" s="63"/>
      <c r="S77" s="58" t="s">
        <v>1269</v>
      </c>
      <c r="T77" s="58" t="s">
        <v>2270</v>
      </c>
      <c r="U77" s="58" t="s">
        <v>77</v>
      </c>
      <c r="V77" s="53" t="s">
        <v>160</v>
      </c>
      <c r="W77" s="53" t="s">
        <v>37</v>
      </c>
      <c r="X77" s="58" t="s">
        <v>883</v>
      </c>
      <c r="Y77" s="58">
        <v>9</v>
      </c>
      <c r="Z77" s="11">
        <v>311322717</v>
      </c>
    </row>
    <row r="78" spans="1:26" s="11" customFormat="1" ht="45" customHeight="1">
      <c r="A78" s="144" t="s">
        <v>2125</v>
      </c>
      <c r="B78" s="58"/>
      <c r="C78" s="76">
        <v>3</v>
      </c>
      <c r="D78" s="239" t="s">
        <v>152</v>
      </c>
      <c r="E78" s="308">
        <v>2380</v>
      </c>
      <c r="F78" s="56" t="s">
        <v>1270</v>
      </c>
      <c r="G78" s="58" t="s">
        <v>35</v>
      </c>
      <c r="H78" s="58" t="s">
        <v>20</v>
      </c>
      <c r="I78" s="53"/>
      <c r="J78" s="63"/>
      <c r="K78" s="63"/>
      <c r="L78" s="61" t="s">
        <v>1116</v>
      </c>
      <c r="M78" s="63"/>
      <c r="N78" s="63"/>
      <c r="O78" s="63"/>
      <c r="P78" s="63"/>
      <c r="Q78" s="63"/>
      <c r="R78" s="63"/>
      <c r="S78" s="58" t="s">
        <v>1271</v>
      </c>
      <c r="T78" s="58" t="s">
        <v>2270</v>
      </c>
      <c r="U78" s="58" t="s">
        <v>434</v>
      </c>
      <c r="V78" s="53" t="s">
        <v>160</v>
      </c>
      <c r="W78" s="53" t="s">
        <v>37</v>
      </c>
      <c r="X78" s="58" t="s">
        <v>883</v>
      </c>
      <c r="Y78" s="58">
        <v>9</v>
      </c>
      <c r="Z78" s="11">
        <v>311322722</v>
      </c>
    </row>
    <row r="79" spans="1:26" s="11" customFormat="1" ht="45" customHeight="1">
      <c r="A79" s="144" t="s">
        <v>2268</v>
      </c>
      <c r="B79" s="58"/>
      <c r="C79" s="76">
        <v>3</v>
      </c>
      <c r="D79" s="239" t="s">
        <v>152</v>
      </c>
      <c r="E79" s="308">
        <v>2547</v>
      </c>
      <c r="F79" s="56" t="s">
        <v>29</v>
      </c>
      <c r="G79" s="73" t="s">
        <v>1231</v>
      </c>
      <c r="H79" s="58" t="s">
        <v>20</v>
      </c>
      <c r="I79" s="63" t="s">
        <v>2273</v>
      </c>
      <c r="J79" s="61" t="s">
        <v>1116</v>
      </c>
      <c r="K79" s="61" t="s">
        <v>1116</v>
      </c>
      <c r="L79" s="61" t="s">
        <v>1116</v>
      </c>
      <c r="M79" s="61"/>
      <c r="N79" s="61" t="s">
        <v>1116</v>
      </c>
      <c r="O79" s="61"/>
      <c r="P79" s="63"/>
      <c r="Q79" s="59" t="s">
        <v>1117</v>
      </c>
      <c r="R79" s="59" t="s">
        <v>1117</v>
      </c>
      <c r="S79" s="58" t="s">
        <v>2269</v>
      </c>
      <c r="T79" s="58" t="s">
        <v>162</v>
      </c>
      <c r="U79" s="58" t="s">
        <v>77</v>
      </c>
      <c r="V79" s="53" t="s">
        <v>160</v>
      </c>
      <c r="W79" s="215"/>
      <c r="X79" s="374"/>
      <c r="Y79" s="58"/>
      <c r="Z79" s="11">
        <v>311329479</v>
      </c>
    </row>
    <row r="80" spans="1:26" s="11" customFormat="1" ht="45" customHeight="1">
      <c r="A80" s="144" t="s">
        <v>1273</v>
      </c>
      <c r="B80" s="58"/>
      <c r="C80" s="76">
        <v>3</v>
      </c>
      <c r="D80" s="239" t="s">
        <v>144</v>
      </c>
      <c r="E80" s="308">
        <v>1240</v>
      </c>
      <c r="F80" s="56" t="s">
        <v>29</v>
      </c>
      <c r="G80" s="58"/>
      <c r="H80" s="58" t="s">
        <v>20</v>
      </c>
      <c r="I80" s="70" t="s">
        <v>1274</v>
      </c>
      <c r="J80" s="63"/>
      <c r="K80" s="63"/>
      <c r="L80" s="63"/>
      <c r="M80" s="63"/>
      <c r="N80" s="63"/>
      <c r="O80" s="63"/>
      <c r="P80" s="63"/>
      <c r="Q80" s="59" t="s">
        <v>1117</v>
      </c>
      <c r="R80" s="59" t="s">
        <v>1117</v>
      </c>
      <c r="S80" s="58"/>
      <c r="T80" s="58" t="s">
        <v>935</v>
      </c>
      <c r="U80" s="58" t="s">
        <v>16</v>
      </c>
      <c r="V80" s="53" t="s">
        <v>1261</v>
      </c>
      <c r="W80" s="53" t="s">
        <v>37</v>
      </c>
      <c r="X80" s="58" t="s">
        <v>658</v>
      </c>
      <c r="Y80" s="58">
        <v>12</v>
      </c>
      <c r="Z80" s="11">
        <v>311316781</v>
      </c>
    </row>
    <row r="81" spans="1:26" s="11" customFormat="1" ht="45" customHeight="1">
      <c r="A81" s="144" t="s">
        <v>1918</v>
      </c>
      <c r="B81" s="58"/>
      <c r="C81" s="77">
        <v>6</v>
      </c>
      <c r="D81" s="239" t="s">
        <v>152</v>
      </c>
      <c r="E81" s="308">
        <v>1950</v>
      </c>
      <c r="F81" s="56" t="s">
        <v>29</v>
      </c>
      <c r="G81" s="73" t="s">
        <v>1231</v>
      </c>
      <c r="H81" s="58" t="s">
        <v>20</v>
      </c>
      <c r="I81" s="220" t="s">
        <v>619</v>
      </c>
      <c r="J81" s="61" t="s">
        <v>1116</v>
      </c>
      <c r="K81" s="61"/>
      <c r="L81" s="63"/>
      <c r="M81" s="61"/>
      <c r="N81" s="61"/>
      <c r="O81" s="61"/>
      <c r="P81" s="63"/>
      <c r="Q81" s="59" t="s">
        <v>1117</v>
      </c>
      <c r="R81" s="59" t="s">
        <v>1117</v>
      </c>
      <c r="S81" s="62" t="s">
        <v>719</v>
      </c>
      <c r="T81" s="58" t="s">
        <v>935</v>
      </c>
      <c r="U81" s="58">
        <v>2.8</v>
      </c>
      <c r="V81" s="53" t="s">
        <v>159</v>
      </c>
      <c r="W81" s="53" t="s">
        <v>37</v>
      </c>
      <c r="X81" s="73" t="s">
        <v>925</v>
      </c>
      <c r="Y81" s="58">
        <v>12</v>
      </c>
      <c r="Z81" s="11">
        <v>311325204</v>
      </c>
    </row>
    <row r="82" spans="1:26" s="11" customFormat="1" ht="53.25" customHeight="1">
      <c r="A82" s="144" t="s">
        <v>914</v>
      </c>
      <c r="B82" s="58"/>
      <c r="C82" s="77">
        <v>6</v>
      </c>
      <c r="D82" s="239" t="s">
        <v>917</v>
      </c>
      <c r="E82" s="308">
        <v>5300</v>
      </c>
      <c r="F82" s="57" t="s">
        <v>13</v>
      </c>
      <c r="G82" s="58" t="s">
        <v>35</v>
      </c>
      <c r="H82" s="58" t="s">
        <v>20</v>
      </c>
      <c r="I82" s="63" t="s">
        <v>918</v>
      </c>
      <c r="J82" s="63"/>
      <c r="K82" s="63"/>
      <c r="L82" s="63"/>
      <c r="M82" s="63"/>
      <c r="N82" s="61" t="s">
        <v>1116</v>
      </c>
      <c r="O82" s="63"/>
      <c r="P82" s="63"/>
      <c r="Q82" s="59" t="s">
        <v>1117</v>
      </c>
      <c r="R82" s="59" t="s">
        <v>1117</v>
      </c>
      <c r="S82" s="58" t="s">
        <v>916</v>
      </c>
      <c r="T82" s="58" t="s">
        <v>87</v>
      </c>
      <c r="U82" s="58" t="s">
        <v>915</v>
      </c>
      <c r="V82" s="53" t="s">
        <v>159</v>
      </c>
      <c r="W82" s="53" t="s">
        <v>37</v>
      </c>
      <c r="X82" s="53" t="s">
        <v>343</v>
      </c>
      <c r="Y82" s="58">
        <v>12</v>
      </c>
      <c r="Z82" s="11">
        <v>311320239</v>
      </c>
    </row>
    <row r="83" spans="1:26" s="11" customFormat="1" ht="53.25" customHeight="1">
      <c r="A83" s="144" t="s">
        <v>872</v>
      </c>
      <c r="B83" s="58"/>
      <c r="C83" s="77">
        <v>6</v>
      </c>
      <c r="D83" s="239" t="s">
        <v>158</v>
      </c>
      <c r="E83" s="308">
        <v>2260</v>
      </c>
      <c r="F83" s="57" t="s">
        <v>13</v>
      </c>
      <c r="G83" s="58"/>
      <c r="H83" s="58" t="s">
        <v>20</v>
      </c>
      <c r="I83" s="63" t="s">
        <v>2242</v>
      </c>
      <c r="J83" s="63"/>
      <c r="K83" s="63"/>
      <c r="L83" s="63"/>
      <c r="M83" s="63"/>
      <c r="N83" s="63"/>
      <c r="O83" s="63"/>
      <c r="P83" s="63"/>
      <c r="Q83" s="59" t="s">
        <v>1117</v>
      </c>
      <c r="R83" s="59" t="s">
        <v>1117</v>
      </c>
      <c r="S83" s="58"/>
      <c r="T83" s="58" t="s">
        <v>85</v>
      </c>
      <c r="U83" s="58">
        <v>2.8</v>
      </c>
      <c r="V83" s="53" t="s">
        <v>159</v>
      </c>
      <c r="W83" s="53" t="s">
        <v>37</v>
      </c>
      <c r="X83" s="58" t="s">
        <v>658</v>
      </c>
      <c r="Y83" s="58">
        <v>10</v>
      </c>
      <c r="Z83" s="11">
        <v>311318349</v>
      </c>
    </row>
    <row r="84" spans="1:26" s="11" customFormat="1" ht="53.25" customHeight="1">
      <c r="A84" s="144" t="s">
        <v>873</v>
      </c>
      <c r="B84" s="58"/>
      <c r="C84" s="77">
        <v>6</v>
      </c>
      <c r="D84" s="239" t="s">
        <v>158</v>
      </c>
      <c r="E84" s="308">
        <v>2380</v>
      </c>
      <c r="F84" s="67" t="s">
        <v>29</v>
      </c>
      <c r="G84" s="58"/>
      <c r="H84" s="58" t="s">
        <v>20</v>
      </c>
      <c r="I84" s="63" t="s">
        <v>874</v>
      </c>
      <c r="J84" s="63"/>
      <c r="K84" s="63"/>
      <c r="L84" s="63"/>
      <c r="M84" s="63"/>
      <c r="N84" s="63"/>
      <c r="O84" s="63"/>
      <c r="P84" s="63"/>
      <c r="Q84" s="59" t="s">
        <v>1117</v>
      </c>
      <c r="R84" s="59" t="s">
        <v>1117</v>
      </c>
      <c r="S84" s="58"/>
      <c r="T84" s="58" t="s">
        <v>86</v>
      </c>
      <c r="U84" s="58">
        <v>2.8</v>
      </c>
      <c r="V84" s="53" t="s">
        <v>159</v>
      </c>
      <c r="W84" s="53" t="s">
        <v>37</v>
      </c>
      <c r="X84" s="58" t="s">
        <v>658</v>
      </c>
      <c r="Y84" s="58">
        <v>10</v>
      </c>
      <c r="Z84" s="11">
        <v>311318357</v>
      </c>
    </row>
    <row r="85" spans="1:26" s="11" customFormat="1" ht="53.25" customHeight="1">
      <c r="A85" s="144" t="s">
        <v>1276</v>
      </c>
      <c r="B85" s="58"/>
      <c r="C85" s="77">
        <v>6</v>
      </c>
      <c r="D85" s="239" t="s">
        <v>157</v>
      </c>
      <c r="E85" s="308">
        <v>3490</v>
      </c>
      <c r="F85" s="67" t="s">
        <v>53</v>
      </c>
      <c r="G85" s="58" t="s">
        <v>28</v>
      </c>
      <c r="H85" s="55" t="s">
        <v>11</v>
      </c>
      <c r="I85" s="53"/>
      <c r="J85" s="53"/>
      <c r="K85" s="53"/>
      <c r="L85" s="53"/>
      <c r="M85" s="53"/>
      <c r="N85" s="61" t="s">
        <v>1116</v>
      </c>
      <c r="O85" s="61" t="s">
        <v>1116</v>
      </c>
      <c r="P85" s="53"/>
      <c r="Q85" s="59" t="s">
        <v>1118</v>
      </c>
      <c r="R85" s="59" t="s">
        <v>1117</v>
      </c>
      <c r="S85" s="58" t="s">
        <v>61</v>
      </c>
      <c r="T85" s="58" t="s">
        <v>162</v>
      </c>
      <c r="U85" s="58">
        <v>1.27</v>
      </c>
      <c r="V85" s="53" t="s">
        <v>159</v>
      </c>
      <c r="W85" s="53" t="s">
        <v>37</v>
      </c>
      <c r="X85" s="58" t="s">
        <v>658</v>
      </c>
      <c r="Y85" s="58">
        <v>12</v>
      </c>
      <c r="Z85" s="11">
        <v>311324116</v>
      </c>
    </row>
    <row r="86" spans="1:26" s="11" customFormat="1" ht="53.25" customHeight="1">
      <c r="A86" s="144" t="s">
        <v>1883</v>
      </c>
      <c r="B86" s="58"/>
      <c r="C86" s="77">
        <v>6</v>
      </c>
      <c r="D86" s="239" t="s">
        <v>157</v>
      </c>
      <c r="E86" s="308">
        <v>5750</v>
      </c>
      <c r="F86" s="57" t="s">
        <v>60</v>
      </c>
      <c r="G86" s="58" t="s">
        <v>28</v>
      </c>
      <c r="H86" s="55" t="s">
        <v>11</v>
      </c>
      <c r="I86" s="53" t="s">
        <v>564</v>
      </c>
      <c r="J86" s="53"/>
      <c r="K86" s="53"/>
      <c r="L86" s="53"/>
      <c r="M86" s="53"/>
      <c r="N86" s="61" t="s">
        <v>1116</v>
      </c>
      <c r="O86" s="61" t="s">
        <v>1116</v>
      </c>
      <c r="P86" s="53"/>
      <c r="Q86" s="59" t="s">
        <v>1117</v>
      </c>
      <c r="R86" s="59" t="s">
        <v>1117</v>
      </c>
      <c r="S86" s="58" t="s">
        <v>61</v>
      </c>
      <c r="T86" s="58" t="s">
        <v>499</v>
      </c>
      <c r="U86" s="58">
        <v>1.29</v>
      </c>
      <c r="V86" s="53" t="s">
        <v>159</v>
      </c>
      <c r="W86" s="53" t="s">
        <v>37</v>
      </c>
      <c r="X86" s="58" t="s">
        <v>658</v>
      </c>
      <c r="Y86" s="58">
        <v>12</v>
      </c>
      <c r="Z86" s="11">
        <v>311324115</v>
      </c>
    </row>
    <row r="87" spans="1:26" s="11" customFormat="1" ht="63">
      <c r="A87" s="144" t="s">
        <v>2126</v>
      </c>
      <c r="B87" s="58"/>
      <c r="C87" s="78">
        <v>7</v>
      </c>
      <c r="D87" s="239" t="s">
        <v>152</v>
      </c>
      <c r="E87" s="308">
        <v>4350</v>
      </c>
      <c r="F87" s="56" t="s">
        <v>29</v>
      </c>
      <c r="G87" s="58" t="s">
        <v>28</v>
      </c>
      <c r="H87" s="58" t="s">
        <v>57</v>
      </c>
      <c r="I87" s="63" t="s">
        <v>932</v>
      </c>
      <c r="J87" s="63"/>
      <c r="K87" s="63"/>
      <c r="L87" s="61" t="s">
        <v>1116</v>
      </c>
      <c r="M87" s="63"/>
      <c r="N87" s="63"/>
      <c r="O87" s="63"/>
      <c r="P87" s="63"/>
      <c r="Q87" s="59" t="s">
        <v>1118</v>
      </c>
      <c r="R87" s="63"/>
      <c r="S87" s="58" t="s">
        <v>24</v>
      </c>
      <c r="T87" s="58" t="s">
        <v>89</v>
      </c>
      <c r="U87" s="58" t="s">
        <v>16</v>
      </c>
      <c r="V87" s="53" t="s">
        <v>160</v>
      </c>
      <c r="W87" s="53" t="s">
        <v>37</v>
      </c>
      <c r="X87" s="58" t="s">
        <v>925</v>
      </c>
      <c r="Y87" s="58">
        <v>9</v>
      </c>
      <c r="Z87" s="11">
        <v>311326490</v>
      </c>
    </row>
    <row r="88" spans="1:26" s="11" customFormat="1" ht="53.25" customHeight="1">
      <c r="A88" s="144" t="s">
        <v>875</v>
      </c>
      <c r="B88" s="58"/>
      <c r="C88" s="78">
        <v>7</v>
      </c>
      <c r="D88" s="239" t="s">
        <v>152</v>
      </c>
      <c r="E88" s="240">
        <v>4180</v>
      </c>
      <c r="F88" s="56" t="s">
        <v>29</v>
      </c>
      <c r="G88" s="58" t="s">
        <v>28</v>
      </c>
      <c r="H88" s="58" t="s">
        <v>57</v>
      </c>
      <c r="I88" s="63" t="s">
        <v>444</v>
      </c>
      <c r="J88" s="63"/>
      <c r="K88" s="63"/>
      <c r="L88" s="63"/>
      <c r="M88" s="63"/>
      <c r="N88" s="63"/>
      <c r="O88" s="63"/>
      <c r="P88" s="63"/>
      <c r="Q88" s="59" t="s">
        <v>1118</v>
      </c>
      <c r="R88" s="59" t="s">
        <v>1117</v>
      </c>
      <c r="S88" s="58" t="s">
        <v>32</v>
      </c>
      <c r="T88" s="58" t="s">
        <v>88</v>
      </c>
      <c r="U88" s="58" t="s">
        <v>876</v>
      </c>
      <c r="V88" s="53" t="s">
        <v>160</v>
      </c>
      <c r="W88" s="53" t="s">
        <v>37</v>
      </c>
      <c r="X88" s="58" t="s">
        <v>658</v>
      </c>
      <c r="Y88" s="58">
        <v>9</v>
      </c>
      <c r="Z88" s="11">
        <v>311318443</v>
      </c>
    </row>
    <row r="89" spans="1:26" s="11" customFormat="1" ht="63">
      <c r="A89" s="144" t="s">
        <v>878</v>
      </c>
      <c r="B89" s="58"/>
      <c r="C89" s="78">
        <v>7</v>
      </c>
      <c r="D89" s="239" t="s">
        <v>152</v>
      </c>
      <c r="E89" s="308">
        <v>4380</v>
      </c>
      <c r="F89" s="56" t="s">
        <v>29</v>
      </c>
      <c r="G89" s="58" t="s">
        <v>28</v>
      </c>
      <c r="H89" s="58" t="s">
        <v>57</v>
      </c>
      <c r="I89" s="63" t="s">
        <v>932</v>
      </c>
      <c r="J89" s="63"/>
      <c r="K89" s="63"/>
      <c r="L89" s="61" t="s">
        <v>1116</v>
      </c>
      <c r="M89" s="63"/>
      <c r="N89" s="63"/>
      <c r="O89" s="63"/>
      <c r="P89" s="63"/>
      <c r="Q89" s="59" t="s">
        <v>1118</v>
      </c>
      <c r="R89" s="63"/>
      <c r="S89" s="58" t="s">
        <v>21</v>
      </c>
      <c r="T89" s="58" t="s">
        <v>89</v>
      </c>
      <c r="U89" s="58" t="s">
        <v>330</v>
      </c>
      <c r="V89" s="53" t="s">
        <v>160</v>
      </c>
      <c r="W89" s="53" t="s">
        <v>37</v>
      </c>
      <c r="X89" s="58" t="s">
        <v>925</v>
      </c>
      <c r="Y89" s="58">
        <v>9</v>
      </c>
      <c r="Z89" s="11">
        <v>311317292</v>
      </c>
    </row>
    <row r="90" spans="1:26" s="11" customFormat="1" ht="53.25" customHeight="1">
      <c r="A90" s="144" t="s">
        <v>1953</v>
      </c>
      <c r="B90" s="58"/>
      <c r="C90" s="78">
        <v>7</v>
      </c>
      <c r="D90" s="239" t="s">
        <v>152</v>
      </c>
      <c r="E90" s="240">
        <v>4400</v>
      </c>
      <c r="F90" s="56" t="s">
        <v>29</v>
      </c>
      <c r="G90" s="58" t="s">
        <v>28</v>
      </c>
      <c r="H90" s="58" t="s">
        <v>57</v>
      </c>
      <c r="I90" s="63" t="s">
        <v>933</v>
      </c>
      <c r="J90" s="63"/>
      <c r="K90" s="63"/>
      <c r="L90" s="63"/>
      <c r="M90" s="61" t="s">
        <v>1116</v>
      </c>
      <c r="N90" s="63"/>
      <c r="O90" s="63"/>
      <c r="P90" s="63"/>
      <c r="Q90" s="59" t="s">
        <v>1118</v>
      </c>
      <c r="R90" s="63"/>
      <c r="S90" s="58" t="s">
        <v>24</v>
      </c>
      <c r="T90" s="58" t="s">
        <v>89</v>
      </c>
      <c r="U90" s="58" t="s">
        <v>16</v>
      </c>
      <c r="V90" s="53" t="s">
        <v>160</v>
      </c>
      <c r="W90" s="53" t="s">
        <v>37</v>
      </c>
      <c r="X90" s="58" t="s">
        <v>925</v>
      </c>
      <c r="Y90" s="58">
        <v>9</v>
      </c>
      <c r="Z90" s="11">
        <v>311327485</v>
      </c>
    </row>
    <row r="91" spans="1:26" s="11" customFormat="1" ht="53.25" customHeight="1">
      <c r="A91" s="144" t="s">
        <v>2077</v>
      </c>
      <c r="B91" s="58"/>
      <c r="C91" s="78">
        <v>7</v>
      </c>
      <c r="D91" s="239" t="s">
        <v>152</v>
      </c>
      <c r="E91" s="240">
        <v>4850</v>
      </c>
      <c r="F91" s="56" t="s">
        <v>29</v>
      </c>
      <c r="G91" s="58" t="s">
        <v>28</v>
      </c>
      <c r="H91" s="58" t="s">
        <v>57</v>
      </c>
      <c r="I91" s="63" t="s">
        <v>933</v>
      </c>
      <c r="J91" s="63"/>
      <c r="K91" s="63"/>
      <c r="L91" s="63"/>
      <c r="M91" s="61" t="s">
        <v>1116</v>
      </c>
      <c r="N91" s="63"/>
      <c r="O91" s="63"/>
      <c r="P91" s="63"/>
      <c r="Q91" s="59" t="s">
        <v>1118</v>
      </c>
      <c r="R91" s="63"/>
      <c r="S91" s="58" t="s">
        <v>21</v>
      </c>
      <c r="T91" s="58" t="s">
        <v>89</v>
      </c>
      <c r="U91" s="58" t="s">
        <v>330</v>
      </c>
      <c r="V91" s="53" t="s">
        <v>160</v>
      </c>
      <c r="W91" s="53" t="s">
        <v>37</v>
      </c>
      <c r="X91" s="58" t="s">
        <v>925</v>
      </c>
      <c r="Y91" s="58">
        <v>9</v>
      </c>
      <c r="Z91" s="11">
        <v>311327486</v>
      </c>
    </row>
    <row r="92" spans="1:26" s="11" customFormat="1" ht="53.25" customHeight="1">
      <c r="A92" s="144" t="s">
        <v>1840</v>
      </c>
      <c r="B92" s="255"/>
      <c r="C92" s="78">
        <v>7</v>
      </c>
      <c r="D92" s="239" t="s">
        <v>152</v>
      </c>
      <c r="E92" s="308">
        <v>5150</v>
      </c>
      <c r="F92" s="56" t="s">
        <v>29</v>
      </c>
      <c r="G92" s="58" t="s">
        <v>28</v>
      </c>
      <c r="H92" s="58" t="s">
        <v>57</v>
      </c>
      <c r="I92" s="63" t="s">
        <v>444</v>
      </c>
      <c r="J92" s="63"/>
      <c r="K92" s="63"/>
      <c r="L92" s="63"/>
      <c r="M92" s="61" t="s">
        <v>1116</v>
      </c>
      <c r="N92" s="63"/>
      <c r="O92" s="63"/>
      <c r="P92" s="63"/>
      <c r="Q92" s="59" t="s">
        <v>1118</v>
      </c>
      <c r="R92" s="59" t="s">
        <v>1117</v>
      </c>
      <c r="S92" s="58" t="s">
        <v>32</v>
      </c>
      <c r="T92" s="58" t="s">
        <v>88</v>
      </c>
      <c r="U92" s="58" t="s">
        <v>876</v>
      </c>
      <c r="V92" s="53" t="s">
        <v>160</v>
      </c>
      <c r="W92" s="53" t="s">
        <v>37</v>
      </c>
      <c r="X92" s="58" t="s">
        <v>925</v>
      </c>
      <c r="Y92" s="58">
        <v>6</v>
      </c>
      <c r="Z92" s="11">
        <v>311323705</v>
      </c>
    </row>
    <row r="93" spans="1:26" s="11" customFormat="1" ht="63">
      <c r="A93" s="144" t="s">
        <v>2099</v>
      </c>
      <c r="B93" s="58"/>
      <c r="C93" s="78">
        <v>7</v>
      </c>
      <c r="D93" s="239" t="s">
        <v>152</v>
      </c>
      <c r="E93" s="240">
        <v>5150</v>
      </c>
      <c r="F93" s="56" t="s">
        <v>92</v>
      </c>
      <c r="G93" s="58" t="s">
        <v>28</v>
      </c>
      <c r="H93" s="58" t="s">
        <v>20</v>
      </c>
      <c r="I93" s="63" t="s">
        <v>2272</v>
      </c>
      <c r="J93" s="63"/>
      <c r="K93" s="63"/>
      <c r="L93" s="63"/>
      <c r="M93" s="63"/>
      <c r="N93" s="63"/>
      <c r="O93" s="63"/>
      <c r="P93" s="63"/>
      <c r="Q93" s="59" t="s">
        <v>1118</v>
      </c>
      <c r="R93" s="63"/>
      <c r="S93" s="58" t="s">
        <v>24</v>
      </c>
      <c r="T93" s="58" t="s">
        <v>89</v>
      </c>
      <c r="U93" s="58" t="s">
        <v>16</v>
      </c>
      <c r="V93" s="53" t="s">
        <v>160</v>
      </c>
      <c r="W93" s="53" t="s">
        <v>37</v>
      </c>
      <c r="X93" s="58" t="s">
        <v>925</v>
      </c>
      <c r="Y93" s="58">
        <v>9</v>
      </c>
      <c r="Z93" s="11">
        <v>311323705</v>
      </c>
    </row>
    <row r="94" spans="1:26" s="11" customFormat="1" ht="63">
      <c r="A94" s="144" t="s">
        <v>2274</v>
      </c>
      <c r="B94" s="58"/>
      <c r="C94" s="78">
        <v>7</v>
      </c>
      <c r="D94" s="239" t="s">
        <v>152</v>
      </c>
      <c r="E94" s="240">
        <v>5200</v>
      </c>
      <c r="F94" s="56" t="s">
        <v>29</v>
      </c>
      <c r="G94" s="58" t="s">
        <v>28</v>
      </c>
      <c r="H94" s="58" t="s">
        <v>57</v>
      </c>
      <c r="I94" s="63" t="s">
        <v>2272</v>
      </c>
      <c r="J94" s="63"/>
      <c r="K94" s="63"/>
      <c r="L94" s="61" t="s">
        <v>1116</v>
      </c>
      <c r="M94" s="63"/>
      <c r="N94" s="61" t="s">
        <v>1116</v>
      </c>
      <c r="O94" s="61" t="s">
        <v>1116</v>
      </c>
      <c r="P94" s="63"/>
      <c r="Q94" s="59" t="s">
        <v>1118</v>
      </c>
      <c r="R94" s="63"/>
      <c r="S94" s="58" t="s">
        <v>21</v>
      </c>
      <c r="T94" s="58" t="s">
        <v>89</v>
      </c>
      <c r="U94" s="58" t="s">
        <v>16</v>
      </c>
      <c r="V94" s="53" t="s">
        <v>160</v>
      </c>
      <c r="W94" s="53" t="s">
        <v>37</v>
      </c>
      <c r="X94" s="58" t="s">
        <v>925</v>
      </c>
      <c r="Y94" s="58">
        <v>6</v>
      </c>
      <c r="Z94" s="11">
        <v>311329485</v>
      </c>
    </row>
    <row r="95" spans="1:26" s="11" customFormat="1" ht="63">
      <c r="A95" s="144" t="s">
        <v>2100</v>
      </c>
      <c r="B95" s="58"/>
      <c r="C95" s="78">
        <v>7</v>
      </c>
      <c r="D95" s="239" t="s">
        <v>152</v>
      </c>
      <c r="E95" s="308">
        <v>5600</v>
      </c>
      <c r="F95" s="56" t="s">
        <v>92</v>
      </c>
      <c r="G95" s="58" t="s">
        <v>28</v>
      </c>
      <c r="H95" s="58" t="s">
        <v>20</v>
      </c>
      <c r="I95" s="63" t="s">
        <v>2272</v>
      </c>
      <c r="J95" s="63"/>
      <c r="K95" s="63"/>
      <c r="L95" s="61" t="s">
        <v>1116</v>
      </c>
      <c r="M95" s="63"/>
      <c r="N95" s="63"/>
      <c r="O95" s="63"/>
      <c r="P95" s="63"/>
      <c r="Q95" s="59" t="s">
        <v>1118</v>
      </c>
      <c r="R95" s="63"/>
      <c r="S95" s="58" t="s">
        <v>21</v>
      </c>
      <c r="T95" s="58" t="s">
        <v>89</v>
      </c>
      <c r="U95" s="58" t="s">
        <v>330</v>
      </c>
      <c r="V95" s="53" t="s">
        <v>160</v>
      </c>
      <c r="W95" s="53" t="s">
        <v>37</v>
      </c>
      <c r="X95" s="58" t="s">
        <v>925</v>
      </c>
      <c r="Y95" s="58">
        <v>9</v>
      </c>
      <c r="Z95" s="11">
        <v>311326454</v>
      </c>
    </row>
    <row r="96" spans="1:26" s="11" customFormat="1" ht="53.25" customHeight="1">
      <c r="A96" s="110" t="s">
        <v>1881</v>
      </c>
      <c r="B96" s="5"/>
      <c r="C96" s="78">
        <v>7</v>
      </c>
      <c r="D96" s="239" t="s">
        <v>153</v>
      </c>
      <c r="E96" s="308">
        <v>3300</v>
      </c>
      <c r="F96" s="56" t="s">
        <v>29</v>
      </c>
      <c r="G96" s="58" t="s">
        <v>28</v>
      </c>
      <c r="H96" s="58" t="s">
        <v>57</v>
      </c>
      <c r="I96" s="63" t="s">
        <v>444</v>
      </c>
      <c r="J96" s="61"/>
      <c r="K96" s="61"/>
      <c r="L96" s="61" t="s">
        <v>1116</v>
      </c>
      <c r="M96" s="61"/>
      <c r="N96" s="61" t="s">
        <v>1116</v>
      </c>
      <c r="O96" s="61" t="s">
        <v>1116</v>
      </c>
      <c r="P96" s="63"/>
      <c r="Q96" s="59" t="s">
        <v>1118</v>
      </c>
      <c r="R96" s="59" t="s">
        <v>1117</v>
      </c>
      <c r="S96" s="58" t="s">
        <v>71</v>
      </c>
      <c r="T96" s="58" t="s">
        <v>89</v>
      </c>
      <c r="U96" s="58" t="s">
        <v>16</v>
      </c>
      <c r="V96" s="53" t="s">
        <v>160</v>
      </c>
      <c r="W96" s="53" t="s">
        <v>37</v>
      </c>
      <c r="X96" s="58" t="s">
        <v>925</v>
      </c>
      <c r="Y96" s="58">
        <v>8</v>
      </c>
      <c r="Z96" s="11">
        <v>311320165</v>
      </c>
    </row>
    <row r="97" spans="1:26" s="11" customFormat="1" ht="53.25" customHeight="1">
      <c r="A97" s="144" t="s">
        <v>930</v>
      </c>
      <c r="B97" s="58"/>
      <c r="C97" s="78">
        <v>7</v>
      </c>
      <c r="D97" s="239" t="s">
        <v>153</v>
      </c>
      <c r="E97" s="308">
        <v>5600</v>
      </c>
      <c r="F97" s="56" t="s">
        <v>92</v>
      </c>
      <c r="G97" s="58" t="s">
        <v>28</v>
      </c>
      <c r="H97" s="58" t="s">
        <v>20</v>
      </c>
      <c r="I97" s="63" t="s">
        <v>933</v>
      </c>
      <c r="J97" s="63"/>
      <c r="K97" s="63"/>
      <c r="L97" s="61" t="s">
        <v>1116</v>
      </c>
      <c r="M97" s="61"/>
      <c r="N97" s="61" t="s">
        <v>1116</v>
      </c>
      <c r="O97" s="63"/>
      <c r="P97" s="63"/>
      <c r="Q97" s="59" t="s">
        <v>1117</v>
      </c>
      <c r="R97" s="59" t="s">
        <v>1117</v>
      </c>
      <c r="S97" s="58" t="s">
        <v>44</v>
      </c>
      <c r="T97" s="58" t="s">
        <v>89</v>
      </c>
      <c r="U97" s="58" t="s">
        <v>16</v>
      </c>
      <c r="V97" s="53" t="s">
        <v>160</v>
      </c>
      <c r="W97" s="53" t="s">
        <v>37</v>
      </c>
      <c r="X97" s="58" t="s">
        <v>925</v>
      </c>
      <c r="Y97" s="58">
        <v>6</v>
      </c>
      <c r="Z97" s="11">
        <v>311317727</v>
      </c>
    </row>
    <row r="98" spans="1:26" s="11" customFormat="1" ht="53.25" customHeight="1">
      <c r="A98" s="144" t="s">
        <v>931</v>
      </c>
      <c r="B98" s="58"/>
      <c r="C98" s="78">
        <v>7</v>
      </c>
      <c r="D98" s="239" t="s">
        <v>153</v>
      </c>
      <c r="E98" s="308">
        <v>5600</v>
      </c>
      <c r="F98" s="56" t="s">
        <v>92</v>
      </c>
      <c r="G98" s="58" t="s">
        <v>28</v>
      </c>
      <c r="H98" s="58" t="s">
        <v>20</v>
      </c>
      <c r="I98" s="63" t="s">
        <v>933</v>
      </c>
      <c r="J98" s="63"/>
      <c r="K98" s="63"/>
      <c r="L98" s="61" t="s">
        <v>1116</v>
      </c>
      <c r="M98" s="61"/>
      <c r="N98" s="61" t="s">
        <v>1116</v>
      </c>
      <c r="O98" s="63"/>
      <c r="P98" s="63"/>
      <c r="Q98" s="59" t="s">
        <v>1117</v>
      </c>
      <c r="R98" s="59" t="s">
        <v>1117</v>
      </c>
      <c r="S98" s="58" t="s">
        <v>24</v>
      </c>
      <c r="T98" s="58" t="s">
        <v>89</v>
      </c>
      <c r="U98" s="58" t="s">
        <v>330</v>
      </c>
      <c r="V98" s="53" t="s">
        <v>160</v>
      </c>
      <c r="W98" s="53" t="s">
        <v>37</v>
      </c>
      <c r="X98" s="58" t="s">
        <v>925</v>
      </c>
      <c r="Y98" s="58">
        <v>6</v>
      </c>
      <c r="Z98" s="11">
        <v>311317727</v>
      </c>
    </row>
    <row r="99" spans="1:26" s="11" customFormat="1" ht="45" customHeight="1">
      <c r="A99" s="144" t="s">
        <v>2313</v>
      </c>
      <c r="B99" s="58"/>
      <c r="C99" s="79" t="s">
        <v>1795</v>
      </c>
      <c r="D99" s="242" t="s">
        <v>881</v>
      </c>
      <c r="E99" s="308">
        <v>2650</v>
      </c>
      <c r="F99" s="56" t="s">
        <v>29</v>
      </c>
      <c r="G99" s="365" t="s">
        <v>19</v>
      </c>
      <c r="H99" s="58" t="s">
        <v>11</v>
      </c>
      <c r="I99" s="63" t="s">
        <v>2314</v>
      </c>
      <c r="J99" s="61"/>
      <c r="K99" s="61"/>
      <c r="L99" s="63"/>
      <c r="M99" s="61"/>
      <c r="N99" s="61" t="s">
        <v>1116</v>
      </c>
      <c r="O99" s="61" t="s">
        <v>1116</v>
      </c>
      <c r="P99" s="63"/>
      <c r="Q99" s="63"/>
      <c r="R99" s="63"/>
      <c r="S99" s="58" t="s">
        <v>44</v>
      </c>
      <c r="T99" s="58" t="s">
        <v>87</v>
      </c>
      <c r="U99" s="215">
        <v>2.8</v>
      </c>
      <c r="V99" s="53" t="s">
        <v>159</v>
      </c>
      <c r="W99" s="53" t="s">
        <v>936</v>
      </c>
      <c r="X99" s="365" t="s">
        <v>883</v>
      </c>
      <c r="Y99" s="377"/>
      <c r="Z99" s="11">
        <v>327001595</v>
      </c>
    </row>
    <row r="100" spans="1:26" s="11" customFormat="1" ht="45" customHeight="1">
      <c r="A100" s="366" t="s">
        <v>2252</v>
      </c>
      <c r="B100" s="58"/>
      <c r="C100" s="79" t="s">
        <v>1795</v>
      </c>
      <c r="D100" s="242" t="s">
        <v>881</v>
      </c>
      <c r="E100" s="308">
        <v>7158</v>
      </c>
      <c r="F100" s="56" t="s">
        <v>29</v>
      </c>
      <c r="G100" s="58" t="s">
        <v>35</v>
      </c>
      <c r="H100" s="58" t="s">
        <v>11</v>
      </c>
      <c r="I100" s="63" t="s">
        <v>1121</v>
      </c>
      <c r="J100" s="61" t="s">
        <v>1116</v>
      </c>
      <c r="K100" s="61"/>
      <c r="L100" s="63"/>
      <c r="M100" s="61"/>
      <c r="N100" s="61" t="s">
        <v>1116</v>
      </c>
      <c r="O100" s="61" t="s">
        <v>1116</v>
      </c>
      <c r="P100" s="63"/>
      <c r="Q100" s="63"/>
      <c r="R100" s="63"/>
      <c r="S100" s="62" t="s">
        <v>403</v>
      </c>
      <c r="T100" s="58" t="s">
        <v>935</v>
      </c>
      <c r="U100" s="53">
        <v>4</v>
      </c>
      <c r="V100" s="53" t="s">
        <v>159</v>
      </c>
      <c r="W100" s="53" t="s">
        <v>936</v>
      </c>
      <c r="X100" s="58" t="s">
        <v>658</v>
      </c>
      <c r="Y100" s="58">
        <v>1</v>
      </c>
      <c r="Z100" s="11">
        <v>311321045</v>
      </c>
    </row>
    <row r="101" spans="1:26" s="11" customFormat="1" ht="45" customHeight="1">
      <c r="A101" s="144" t="s">
        <v>1275</v>
      </c>
      <c r="B101" s="58"/>
      <c r="C101" s="79" t="s">
        <v>1795</v>
      </c>
      <c r="D101" s="242" t="s">
        <v>881</v>
      </c>
      <c r="E101" s="308">
        <v>7400</v>
      </c>
      <c r="F101" s="56" t="s">
        <v>29</v>
      </c>
      <c r="G101" s="58" t="s">
        <v>125</v>
      </c>
      <c r="H101" s="58" t="s">
        <v>20</v>
      </c>
      <c r="I101" s="63" t="s">
        <v>1121</v>
      </c>
      <c r="J101" s="61" t="s">
        <v>1116</v>
      </c>
      <c r="K101" s="63"/>
      <c r="L101" s="63"/>
      <c r="M101" s="63"/>
      <c r="N101" s="61" t="s">
        <v>1116</v>
      </c>
      <c r="O101" s="61" t="s">
        <v>1116</v>
      </c>
      <c r="P101" s="63"/>
      <c r="Q101" s="63"/>
      <c r="R101" s="63"/>
      <c r="S101" s="62" t="s">
        <v>403</v>
      </c>
      <c r="T101" s="58" t="s">
        <v>935</v>
      </c>
      <c r="U101" s="53">
        <v>4</v>
      </c>
      <c r="V101" s="53" t="s">
        <v>159</v>
      </c>
      <c r="W101" s="53" t="s">
        <v>936</v>
      </c>
      <c r="X101" s="58" t="s">
        <v>658</v>
      </c>
      <c r="Y101" s="58">
        <v>1</v>
      </c>
      <c r="Z101" s="11">
        <v>311323136</v>
      </c>
    </row>
    <row r="102" spans="1:26" s="11" customFormat="1" ht="53.25" customHeight="1">
      <c r="A102" s="144" t="s">
        <v>879</v>
      </c>
      <c r="B102" s="58"/>
      <c r="C102" s="79" t="s">
        <v>1795</v>
      </c>
      <c r="D102" s="239" t="s">
        <v>881</v>
      </c>
      <c r="E102" s="308">
        <v>13200</v>
      </c>
      <c r="F102" s="56" t="s">
        <v>29</v>
      </c>
      <c r="G102" s="58" t="s">
        <v>35</v>
      </c>
      <c r="H102" s="58" t="s">
        <v>70</v>
      </c>
      <c r="I102" s="63" t="s">
        <v>1122</v>
      </c>
      <c r="J102" s="61" t="s">
        <v>1116</v>
      </c>
      <c r="K102" s="61"/>
      <c r="L102" s="61" t="s">
        <v>1116</v>
      </c>
      <c r="M102" s="61"/>
      <c r="N102" s="63"/>
      <c r="O102" s="63"/>
      <c r="P102" s="63"/>
      <c r="Q102" s="59" t="s">
        <v>1117</v>
      </c>
      <c r="R102" s="59" t="s">
        <v>1117</v>
      </c>
      <c r="S102" s="58" t="s">
        <v>44</v>
      </c>
      <c r="T102" s="58" t="s">
        <v>89</v>
      </c>
      <c r="U102" s="58">
        <v>2.8</v>
      </c>
      <c r="V102" s="53" t="s">
        <v>159</v>
      </c>
      <c r="W102" s="53" t="s">
        <v>936</v>
      </c>
      <c r="X102" s="58" t="s">
        <v>658</v>
      </c>
      <c r="Y102" s="58">
        <v>1</v>
      </c>
      <c r="Z102" s="11">
        <v>311320091</v>
      </c>
    </row>
    <row r="103" spans="1:26" s="11" customFormat="1" ht="53.25" customHeight="1">
      <c r="A103" s="144" t="s">
        <v>880</v>
      </c>
      <c r="B103" s="58"/>
      <c r="C103" s="79" t="s">
        <v>1795</v>
      </c>
      <c r="D103" s="239" t="s">
        <v>881</v>
      </c>
      <c r="E103" s="308">
        <v>14800</v>
      </c>
      <c r="F103" s="56" t="s">
        <v>92</v>
      </c>
      <c r="G103" s="58" t="s">
        <v>35</v>
      </c>
      <c r="H103" s="58" t="s">
        <v>70</v>
      </c>
      <c r="I103" s="63" t="s">
        <v>1121</v>
      </c>
      <c r="J103" s="61" t="s">
        <v>1116</v>
      </c>
      <c r="K103" s="61"/>
      <c r="L103" s="61" t="s">
        <v>1116</v>
      </c>
      <c r="M103" s="61"/>
      <c r="N103" s="63"/>
      <c r="O103" s="63"/>
      <c r="P103" s="63"/>
      <c r="Q103" s="59" t="s">
        <v>1117</v>
      </c>
      <c r="R103" s="59" t="s">
        <v>1117</v>
      </c>
      <c r="S103" s="58" t="s">
        <v>44</v>
      </c>
      <c r="T103" s="58" t="s">
        <v>937</v>
      </c>
      <c r="U103" s="5"/>
      <c r="V103" s="53" t="s">
        <v>159</v>
      </c>
      <c r="W103" s="53" t="s">
        <v>936</v>
      </c>
      <c r="X103" s="58" t="s">
        <v>658</v>
      </c>
      <c r="Y103" s="58">
        <v>1</v>
      </c>
      <c r="Z103" s="11">
        <v>311320123</v>
      </c>
    </row>
    <row r="104" spans="1:26" s="11" customFormat="1" ht="46.5" customHeight="1">
      <c r="A104" s="144" t="s">
        <v>642</v>
      </c>
      <c r="B104" s="58"/>
      <c r="C104" s="257" t="s">
        <v>1278</v>
      </c>
      <c r="D104" s="214" t="s">
        <v>643</v>
      </c>
      <c r="E104" s="310">
        <v>300</v>
      </c>
      <c r="F104" s="81" t="s">
        <v>13</v>
      </c>
      <c r="G104" s="81" t="s">
        <v>343</v>
      </c>
      <c r="H104" s="81" t="s">
        <v>11</v>
      </c>
      <c r="I104" s="22" t="s">
        <v>5</v>
      </c>
      <c r="J104" s="63"/>
      <c r="K104" s="63"/>
      <c r="L104" s="63"/>
      <c r="M104" s="61"/>
      <c r="N104" s="61" t="s">
        <v>1116</v>
      </c>
      <c r="O104" s="61" t="s">
        <v>1116</v>
      </c>
      <c r="P104" s="63"/>
      <c r="Q104" s="63"/>
      <c r="R104" s="63"/>
      <c r="S104" s="58" t="s">
        <v>361</v>
      </c>
      <c r="T104" s="81" t="s">
        <v>87</v>
      </c>
      <c r="U104" s="82">
        <v>2.8</v>
      </c>
      <c r="V104" s="53" t="s">
        <v>159</v>
      </c>
      <c r="W104" s="82" t="s">
        <v>767</v>
      </c>
      <c r="X104" s="81" t="s">
        <v>658</v>
      </c>
      <c r="Y104" s="58">
        <v>1</v>
      </c>
      <c r="Z104" s="11">
        <v>311313452</v>
      </c>
    </row>
  </sheetData>
  <sheetProtection algorithmName="SHA-512" hashValue="AzGdVBp8pNJuTh/jwsBIGuEpMh3hPXNBBNnsDb6BIw9d8SB7iXh7hTOkGxDUCkLqFQIumAHPXfHcAX/SPP4j5g==" saltValue="bfIAIx9aPLLx/SAvVcoNEA==" spinCount="100000" sheet="1" objects="1" scenarios="1"/>
  <dataConsolidate/>
  <mergeCells count="1">
    <mergeCell ref="H1:L1"/>
  </mergeCells>
  <phoneticPr fontId="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autoFill="0" autoPict="0" macro="[0]!Sheet1.Show_UserForm">
                <anchor moveWithCells="1" sizeWithCells="1">
                  <from>
                    <xdr:col>0</xdr:col>
                    <xdr:colOff>304800</xdr:colOff>
                    <xdr:row>0</xdr:row>
                    <xdr:rowOff>200025</xdr:rowOff>
                  </from>
                  <to>
                    <xdr:col>0</xdr:col>
                    <xdr:colOff>1514475</xdr:colOff>
                    <xdr:row>0</xdr:row>
                    <xdr:rowOff>619125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0" id="{1D52AB8F-2423-4030-9F1D-9508F5D419C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I9</xm:sqref>
        </x14:conditionalFormatting>
        <x14:conditionalFormatting xmlns:xm="http://schemas.microsoft.com/office/excel/2006/main">
          <x14:cfRule type="iconSet" priority="215" id="{BF25D4A3-A4FD-4BE8-838B-771B0968827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I17 I15:P15 R15:R17 L16:M16 O16:P17 I16:J16</xm:sqref>
        </x14:conditionalFormatting>
        <x14:conditionalFormatting xmlns:xm="http://schemas.microsoft.com/office/excel/2006/main">
          <x14:cfRule type="iconSet" priority="156" id="{CBEFD4F0-70CE-4F0E-9260-6CFDC6017D5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149" id="{FD9D6C29-918A-4EED-A06F-3479AF5D651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I69</xm:sqref>
        </x14:conditionalFormatting>
        <x14:conditionalFormatting xmlns:xm="http://schemas.microsoft.com/office/excel/2006/main">
          <x14:cfRule type="iconSet" priority="209" id="{0787816C-E3B4-48E0-BAB8-722165F3886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I57:K57 O57:P57 R57</xm:sqref>
        </x14:conditionalFormatting>
        <x14:conditionalFormatting xmlns:xm="http://schemas.microsoft.com/office/excel/2006/main">
          <x14:cfRule type="iconSet" priority="208" id="{65A66635-0B28-45F3-AC4F-EA4EF945E80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I64:K64 N64:P64</xm:sqref>
        </x14:conditionalFormatting>
        <x14:conditionalFormatting xmlns:xm="http://schemas.microsoft.com/office/excel/2006/main">
          <x14:cfRule type="iconSet" priority="212" id="{D402A727-2DB4-44F2-B942-FA2CDE8B0A0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I72:M72 P72 R72</xm:sqref>
        </x14:conditionalFormatting>
        <x14:conditionalFormatting xmlns:xm="http://schemas.microsoft.com/office/excel/2006/main">
          <x14:cfRule type="iconSet" priority="213" id="{E5C39F83-8C24-4AFF-9EB3-0CA28ED65FE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R20 I20 O20:P20</xm:sqref>
        </x14:conditionalFormatting>
        <x14:conditionalFormatting xmlns:xm="http://schemas.microsoft.com/office/excel/2006/main">
          <x14:cfRule type="iconSet" priority="146" id="{601E23DC-D629-4FF0-B0E8-DC7AD75A821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J20:K20</xm:sqref>
        </x14:conditionalFormatting>
        <x14:conditionalFormatting xmlns:xm="http://schemas.microsoft.com/office/excel/2006/main">
          <x14:cfRule type="iconSet" priority="155" id="{D444D2D1-1E87-4F2F-8593-B669750DF5C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J28</xm:sqref>
        </x14:conditionalFormatting>
        <x14:conditionalFormatting xmlns:xm="http://schemas.microsoft.com/office/excel/2006/main">
          <x14:cfRule type="iconSet" priority="125" id="{3147529E-ABDE-424A-AABB-029B5F591C4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J42</xm:sqref>
        </x14:conditionalFormatting>
        <x14:conditionalFormatting xmlns:xm="http://schemas.microsoft.com/office/excel/2006/main">
          <x14:cfRule type="iconSet" priority="206" id="{65472E70-6D12-4DB1-80FA-9B0B49193CB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J46:K46</xm:sqref>
        </x14:conditionalFormatting>
        <x14:conditionalFormatting xmlns:xm="http://schemas.microsoft.com/office/excel/2006/main">
          <x14:cfRule type="iconSet" priority="224" id="{3226BDFE-2D31-4962-8FCC-5617240734A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J38</xm:sqref>
        </x14:conditionalFormatting>
        <x14:conditionalFormatting xmlns:xm="http://schemas.microsoft.com/office/excel/2006/main">
          <x14:cfRule type="iconSet" priority="205" id="{C2F60F98-4C8D-4B49-8830-CBDE96A5BC2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J45</xm:sqref>
        </x14:conditionalFormatting>
        <x14:conditionalFormatting xmlns:xm="http://schemas.microsoft.com/office/excel/2006/main">
          <x14:cfRule type="iconSet" priority="202" id="{AA175341-D955-4528-8F26-379ECEAB843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J55:K56</xm:sqref>
        </x14:conditionalFormatting>
        <x14:conditionalFormatting xmlns:xm="http://schemas.microsoft.com/office/excel/2006/main">
          <x14:cfRule type="iconSet" priority="201" id="{1E6215F3-D9BD-4CFD-B298-CB250A9A0C7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J61:K61</xm:sqref>
        </x14:conditionalFormatting>
        <x14:conditionalFormatting xmlns:xm="http://schemas.microsoft.com/office/excel/2006/main">
          <x14:cfRule type="iconSet" priority="148" id="{23C9F3F4-954F-4F6B-85C3-2F4C7A08C87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J69</xm:sqref>
        </x14:conditionalFormatting>
        <x14:conditionalFormatting xmlns:xm="http://schemas.microsoft.com/office/excel/2006/main">
          <x14:cfRule type="iconSet" priority="227" id="{73760D1D-9AD6-48AF-BCB2-884E27A549B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J70:K70 J65:J67</xm:sqref>
        </x14:conditionalFormatting>
        <x14:conditionalFormatting xmlns:xm="http://schemas.microsoft.com/office/excel/2006/main">
          <x14:cfRule type="iconSet" priority="199" id="{4E6C3C0A-5889-40AE-AFFB-2816B2D3801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J102:K102</xm:sqref>
        </x14:conditionalFormatting>
        <x14:conditionalFormatting xmlns:xm="http://schemas.microsoft.com/office/excel/2006/main">
          <x14:cfRule type="iconSet" priority="198" id="{3648B011-5BC6-44C8-97F8-6DC706E543B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J103:K103</xm:sqref>
        </x14:conditionalFormatting>
        <x14:conditionalFormatting xmlns:xm="http://schemas.microsoft.com/office/excel/2006/main">
          <x14:cfRule type="iconSet" priority="158" id="{8077023D-312C-4C87-9B0A-852A2B00958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J17 L17:M17</xm:sqref>
        </x14:conditionalFormatting>
        <x14:conditionalFormatting xmlns:xm="http://schemas.microsoft.com/office/excel/2006/main">
          <x14:cfRule type="iconSet" priority="145" id="{300CAEAB-D91C-4DD5-9002-A327F0F4DEF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L20</xm:sqref>
        </x14:conditionalFormatting>
        <x14:conditionalFormatting xmlns:xm="http://schemas.microsoft.com/office/excel/2006/main">
          <x14:cfRule type="iconSet" priority="152" id="{8D8F7BD9-16E1-44C3-A172-79C008AB4F2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L28</xm:sqref>
        </x14:conditionalFormatting>
        <x14:conditionalFormatting xmlns:xm="http://schemas.microsoft.com/office/excel/2006/main">
          <x14:cfRule type="iconSet" priority="151" id="{9CFCC57A-AE2E-4532-9B1B-71CAB5D36A7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L39:L40</xm:sqref>
        </x14:conditionalFormatting>
        <x14:conditionalFormatting xmlns:xm="http://schemas.microsoft.com/office/excel/2006/main">
          <x14:cfRule type="iconSet" priority="126" id="{02554CF2-DBCB-40FB-89AD-6D61E69970D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L42</xm:sqref>
        </x14:conditionalFormatting>
        <x14:conditionalFormatting xmlns:xm="http://schemas.microsoft.com/office/excel/2006/main">
          <x14:cfRule type="iconSet" priority="116" id="{B1858B5C-580A-4BAB-BFB8-0AA0D95ABEB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L53</xm:sqref>
        </x14:conditionalFormatting>
        <x14:conditionalFormatting xmlns:xm="http://schemas.microsoft.com/office/excel/2006/main">
          <x14:cfRule type="iconSet" priority="118" id="{5FC03F67-FAB5-4957-95AB-EF79B205378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L65:L67</xm:sqref>
        </x14:conditionalFormatting>
        <x14:conditionalFormatting xmlns:xm="http://schemas.microsoft.com/office/excel/2006/main">
          <x14:cfRule type="iconSet" priority="196" id="{99845A04-DD77-4B21-ADB5-20A8664A32C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L31:M32</xm:sqref>
        </x14:conditionalFormatting>
        <x14:conditionalFormatting xmlns:xm="http://schemas.microsoft.com/office/excel/2006/main">
          <x14:cfRule type="iconSet" priority="194" id="{CE191345-20B9-4227-996B-635CFE94E2E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L41:M41</xm:sqref>
        </x14:conditionalFormatting>
        <x14:conditionalFormatting xmlns:xm="http://schemas.microsoft.com/office/excel/2006/main">
          <x14:cfRule type="iconSet" priority="192" id="{385EB9BC-1192-4EB1-8252-D771C3B36A9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L46:M46</xm:sqref>
        </x14:conditionalFormatting>
        <x14:conditionalFormatting xmlns:xm="http://schemas.microsoft.com/office/excel/2006/main">
          <x14:cfRule type="iconSet" priority="191" id="{615E4427-C567-4D95-90F4-96CB41525D0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L35:M35</xm:sqref>
        </x14:conditionalFormatting>
        <x14:conditionalFormatting xmlns:xm="http://schemas.microsoft.com/office/excel/2006/main">
          <x14:cfRule type="iconSet" priority="217" id="{4B22A98B-D4C0-4154-BF2F-4A7A3294BB1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L61:M61</xm:sqref>
        </x14:conditionalFormatting>
        <x14:conditionalFormatting xmlns:xm="http://schemas.microsoft.com/office/excel/2006/main">
          <x14:cfRule type="iconSet" priority="228" id="{B4704E6F-E4F0-4552-A774-C1E39D387E3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L64:M64 L70:M71</xm:sqref>
        </x14:conditionalFormatting>
        <x14:conditionalFormatting xmlns:xm="http://schemas.microsoft.com/office/excel/2006/main">
          <x14:cfRule type="iconSet" priority="229" id="{EDE14174-B14B-45E6-90B7-F4B32CAF5DB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L76:M76</xm:sqref>
        </x14:conditionalFormatting>
        <x14:conditionalFormatting xmlns:xm="http://schemas.microsoft.com/office/excel/2006/main">
          <x14:cfRule type="iconSet" priority="187" id="{8307FA19-DE9A-49C2-A34C-BB4E920D87D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L102:M103</xm:sqref>
        </x14:conditionalFormatting>
        <x14:conditionalFormatting xmlns:xm="http://schemas.microsoft.com/office/excel/2006/main">
          <x14:cfRule type="iconSet" priority="144" id="{EBC0E249-FE27-4946-9870-16D769DCD2F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M20</xm:sqref>
        </x14:conditionalFormatting>
        <x14:conditionalFormatting xmlns:xm="http://schemas.microsoft.com/office/excel/2006/main">
          <x14:cfRule type="iconSet" priority="142" id="{41B797B2-1D42-466B-8B1A-20A3EA70D0D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M98</xm:sqref>
        </x14:conditionalFormatting>
        <x14:conditionalFormatting xmlns:xm="http://schemas.microsoft.com/office/excel/2006/main">
          <x14:cfRule type="iconSet" priority="107" id="{373481BB-8BB4-40F1-99F4-1754B7639AD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M104</xm:sqref>
        </x14:conditionalFormatting>
        <x14:conditionalFormatting xmlns:xm="http://schemas.microsoft.com/office/excel/2006/main">
          <x14:cfRule type="iconSet" priority="143" id="{9CCA0AC1-7859-4242-BCFE-2DB80FBB6D1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M97:N97</xm:sqref>
        </x14:conditionalFormatting>
        <x14:conditionalFormatting xmlns:xm="http://schemas.microsoft.com/office/excel/2006/main">
          <x14:cfRule type="iconSet" priority="139" id="{7E8A3020-85E8-4E2E-B009-7F3F6906D85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N16:N17</xm:sqref>
        </x14:conditionalFormatting>
        <x14:conditionalFormatting xmlns:xm="http://schemas.microsoft.com/office/excel/2006/main">
          <x14:cfRule type="iconSet" priority="138" id="{825F5A83-89B0-4B55-9B13-9F85FD758E5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N20</xm:sqref>
        </x14:conditionalFormatting>
        <x14:conditionalFormatting xmlns:xm="http://schemas.microsoft.com/office/excel/2006/main">
          <x14:cfRule type="iconSet" priority="124" id="{CCA2999F-5882-4E61-9521-04305F6BB84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N42</xm:sqref>
        </x14:conditionalFormatting>
        <x14:conditionalFormatting xmlns:xm="http://schemas.microsoft.com/office/excel/2006/main">
          <x14:cfRule type="iconSet" priority="134" id="{7E7F1FBD-D0D4-4BDD-BF32-B494059C176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N53</xm:sqref>
        </x14:conditionalFormatting>
        <x14:conditionalFormatting xmlns:xm="http://schemas.microsoft.com/office/excel/2006/main">
          <x14:cfRule type="iconSet" priority="150" id="{1747F279-1561-4FF4-96AF-7C8103493DB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N68:N69</xm:sqref>
        </x14:conditionalFormatting>
        <x14:conditionalFormatting xmlns:xm="http://schemas.microsoft.com/office/excel/2006/main">
          <x14:cfRule type="iconSet" priority="176" id="{87364C8C-CB7A-48A1-BC89-9091B28D7F3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N82</xm:sqref>
        </x14:conditionalFormatting>
        <x14:conditionalFormatting xmlns:xm="http://schemas.microsoft.com/office/excel/2006/main">
          <x14:cfRule type="iconSet" priority="130" id="{5AF528B2-6DBF-43AE-97BB-9A1BBD17461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N98</xm:sqref>
        </x14:conditionalFormatting>
        <x14:conditionalFormatting xmlns:xm="http://schemas.microsoft.com/office/excel/2006/main">
          <x14:cfRule type="iconSet" priority="153" id="{AF0BFE22-0E87-4705-8A32-A11872B0840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N28:O28</xm:sqref>
        </x14:conditionalFormatting>
        <x14:conditionalFormatting xmlns:xm="http://schemas.microsoft.com/office/excel/2006/main">
          <x14:cfRule type="iconSet" priority="179" id="{F0BAC510-1BF2-4581-8CC3-4E2EBD3E0EF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N55:O56</xm:sqref>
        </x14:conditionalFormatting>
        <x14:conditionalFormatting xmlns:xm="http://schemas.microsoft.com/office/excel/2006/main">
          <x14:cfRule type="iconSet" priority="174" id="{3E2C7A27-B3EA-48E7-8284-A905753B4B9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N85:O85</xm:sqref>
        </x14:conditionalFormatting>
        <x14:conditionalFormatting xmlns:xm="http://schemas.microsoft.com/office/excel/2006/main">
          <x14:cfRule type="iconSet" priority="173" id="{C957F937-7FA9-4746-B489-8B82E399D9E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N86:O86</xm:sqref>
        </x14:conditionalFormatting>
        <x14:conditionalFormatting xmlns:xm="http://schemas.microsoft.com/office/excel/2006/main">
          <x14:cfRule type="iconSet" priority="106" id="{AC0DBA6C-0BAC-4C1B-942E-F9F412AF56A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N104:O104</xm:sqref>
        </x14:conditionalFormatting>
        <x14:conditionalFormatting xmlns:xm="http://schemas.microsoft.com/office/excel/2006/main">
          <x14:cfRule type="iconSet" priority="220" id="{556511A8-CA4A-4588-BC99-8ED82C166D6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N46:P46</xm:sqref>
        </x14:conditionalFormatting>
        <x14:conditionalFormatting xmlns:xm="http://schemas.microsoft.com/office/excel/2006/main">
          <x14:cfRule type="iconSet" priority="183" id="{C23278BC-1377-4255-9EA4-91FD4ABD15C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N37:P37</xm:sqref>
        </x14:conditionalFormatting>
        <x14:conditionalFormatting xmlns:xm="http://schemas.microsoft.com/office/excel/2006/main">
          <x14:cfRule type="iconSet" priority="123" id="{712F41E4-88E3-415B-B6EC-92E56470182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O42</xm:sqref>
        </x14:conditionalFormatting>
        <x14:conditionalFormatting xmlns:xm="http://schemas.microsoft.com/office/excel/2006/main">
          <x14:cfRule type="iconSet" priority="232" id="{55AA3135-CD03-4B15-BBA3-5DF23988B80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O53</xm:sqref>
        </x14:conditionalFormatting>
        <x14:conditionalFormatting xmlns:xm="http://schemas.microsoft.com/office/excel/2006/main">
          <x14:cfRule type="iconSet" priority="154" id="{6D58BC46-9892-4637-81CE-D615521559B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P28</xm:sqref>
        </x14:conditionalFormatting>
        <x14:conditionalFormatting xmlns:xm="http://schemas.microsoft.com/office/excel/2006/main">
          <x14:cfRule type="iconSet" priority="122" id="{607E0360-668D-4F74-A0A5-3A4E8185B27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P42</xm:sqref>
        </x14:conditionalFormatting>
        <x14:conditionalFormatting xmlns:xm="http://schemas.microsoft.com/office/excel/2006/main">
          <x14:cfRule type="iconSet" priority="160" id="{D0A471B8-08BA-4973-BE43-7A4C4F20FAE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P55:P56</xm:sqref>
        </x14:conditionalFormatting>
        <x14:conditionalFormatting xmlns:xm="http://schemas.microsoft.com/office/excel/2006/main">
          <x14:cfRule type="iconSet" priority="120" id="{4FE86727-A7BD-4C51-9F8C-DA0EBEC9111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Q65:Q67</xm:sqref>
        </x14:conditionalFormatting>
        <x14:conditionalFormatting xmlns:xm="http://schemas.microsoft.com/office/excel/2006/main">
          <x14:cfRule type="iconSet" priority="168" id="{D85B8836-B4E4-47AA-824D-A5A746B0040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Q76</xm:sqref>
        </x14:conditionalFormatting>
        <x14:conditionalFormatting xmlns:xm="http://schemas.microsoft.com/office/excel/2006/main">
          <x14:cfRule type="iconSet" priority="114" id="{4985AF65-9C6F-49A9-B177-56E854B82C5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Q79:Q80</xm:sqref>
        </x14:conditionalFormatting>
        <x14:conditionalFormatting xmlns:xm="http://schemas.microsoft.com/office/excel/2006/main">
          <x14:cfRule type="iconSet" priority="166" id="{13A4DF2F-5DAD-428C-96C7-B76EC696C4F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Q83:R83</xm:sqref>
        </x14:conditionalFormatting>
        <x14:conditionalFormatting xmlns:xm="http://schemas.microsoft.com/office/excel/2006/main">
          <x14:cfRule type="iconSet" priority="162" id="{074B8EDF-5FFD-4ABD-ABDE-3B077742722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Q102:R102</xm:sqref>
        </x14:conditionalFormatting>
        <x14:conditionalFormatting xmlns:xm="http://schemas.microsoft.com/office/excel/2006/main">
          <x14:cfRule type="iconSet" priority="161" id="{8730948A-482E-482A-B97A-199C177738C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Q103:R103</xm:sqref>
        </x14:conditionalFormatting>
        <x14:conditionalFormatting xmlns:xm="http://schemas.microsoft.com/office/excel/2006/main">
          <x14:cfRule type="iconSet" priority="115" id="{AAC75143-A365-4707-A909-EAF7270B9EE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R33</xm:sqref>
        </x14:conditionalFormatting>
        <x14:conditionalFormatting xmlns:xm="http://schemas.microsoft.com/office/excel/2006/main">
          <x14:cfRule type="iconSet" priority="121" id="{759AFAAE-9BD1-4138-8848-6AF3DB79A5F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R42</xm:sqref>
        </x14:conditionalFormatting>
        <x14:conditionalFormatting xmlns:xm="http://schemas.microsoft.com/office/excel/2006/main">
          <x14:cfRule type="iconSet" priority="171" id="{D72318DC-3D3B-4406-83C6-80A9F547EE0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R46</xm:sqref>
        </x14:conditionalFormatting>
        <x14:conditionalFormatting xmlns:xm="http://schemas.microsoft.com/office/excel/2006/main">
          <x14:cfRule type="iconSet" priority="132" id="{2E80F368-9E01-4564-9C31-36014BB36B2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R53</xm:sqref>
        </x14:conditionalFormatting>
        <x14:conditionalFormatting xmlns:xm="http://schemas.microsoft.com/office/excel/2006/main">
          <x14:cfRule type="iconSet" priority="119" id="{76DA92E9-F8C0-4BDC-B274-9F202F34F89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R65:R67</xm:sqref>
        </x14:conditionalFormatting>
        <x14:conditionalFormatting xmlns:xm="http://schemas.microsoft.com/office/excel/2006/main">
          <x14:cfRule type="iconSet" priority="169" id="{FFFC2FAD-E8F2-458A-A11E-1F51592E912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R73:R74</xm:sqref>
        </x14:conditionalFormatting>
        <x14:conditionalFormatting xmlns:xm="http://schemas.microsoft.com/office/excel/2006/main">
          <x14:cfRule type="iconSet" priority="113" id="{DAA308C2-36F9-4D7A-BB58-F077ED7C1CC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R80:R81</xm:sqref>
        </x14:conditionalFormatting>
        <x14:conditionalFormatting xmlns:xm="http://schemas.microsoft.com/office/excel/2006/main">
          <x14:cfRule type="iconSet" priority="164" id="{0981D57D-AFBC-4126-8554-A0527A32761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R82</xm:sqref>
        </x14:conditionalFormatting>
        <x14:conditionalFormatting xmlns:xm="http://schemas.microsoft.com/office/excel/2006/main">
          <x14:cfRule type="iconSet" priority="129" id="{C686F29D-36B0-45C5-9B82-57DF6F72DD3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R96:R97</xm:sqref>
        </x14:conditionalFormatting>
        <x14:conditionalFormatting xmlns:xm="http://schemas.microsoft.com/office/excel/2006/main">
          <x14:cfRule type="iconSet" priority="128" id="{CEFBC20B-FEF6-4D57-BC69-B8AD4DC0B53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R98</xm:sqref>
        </x14:conditionalFormatting>
        <x14:conditionalFormatting xmlns:xm="http://schemas.microsoft.com/office/excel/2006/main">
          <x14:cfRule type="iconSet" priority="147" id="{C8E6AFD8-508D-4FDD-AC83-DED0B0AA54D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S70:S71</xm:sqref>
        </x14:conditionalFormatting>
        <x14:conditionalFormatting xmlns:xm="http://schemas.microsoft.com/office/excel/2006/main">
          <x14:cfRule type="iconSet" priority="101" id="{1CDB072A-F93E-48CD-A776-4E839658ECC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J2:K2</xm:sqref>
        </x14:conditionalFormatting>
        <x14:conditionalFormatting xmlns:xm="http://schemas.microsoft.com/office/excel/2006/main">
          <x14:cfRule type="iconSet" priority="98" id="{79DB8260-5A68-43B5-A2F6-7A0995540B7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K16:K17</xm:sqref>
        </x14:conditionalFormatting>
        <x14:conditionalFormatting xmlns:xm="http://schemas.microsoft.com/office/excel/2006/main">
          <x14:cfRule type="iconSet" priority="95" id="{0C00C814-128E-4286-BFA7-99F81A3465C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K28</xm:sqref>
        </x14:conditionalFormatting>
        <x14:conditionalFormatting xmlns:xm="http://schemas.microsoft.com/office/excel/2006/main">
          <x14:cfRule type="iconSet" priority="93" id="{66F87DD3-CA87-4700-9AC6-6B24CDD831D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K33</xm:sqref>
        </x14:conditionalFormatting>
        <x14:conditionalFormatting xmlns:xm="http://schemas.microsoft.com/office/excel/2006/main">
          <x14:cfRule type="iconSet" priority="92" id="{587360F4-C4B2-48C0-B142-9A738C166A6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K42</xm:sqref>
        </x14:conditionalFormatting>
        <x14:conditionalFormatting xmlns:xm="http://schemas.microsoft.com/office/excel/2006/main">
          <x14:cfRule type="iconSet" priority="91" id="{8A829357-055C-4FE0-8B43-79EF1832420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K38</xm:sqref>
        </x14:conditionalFormatting>
        <x14:conditionalFormatting xmlns:xm="http://schemas.microsoft.com/office/excel/2006/main">
          <x14:cfRule type="iconSet" priority="90" id="{A44086EA-2DBA-40A0-802E-461C8CCEB7B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K45</xm:sqref>
        </x14:conditionalFormatting>
        <x14:conditionalFormatting xmlns:xm="http://schemas.microsoft.com/office/excel/2006/main">
          <x14:cfRule type="iconSet" priority="88" id="{A2AFDECC-AE79-4C6C-BFA6-DFB7D073D6C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K53</xm:sqref>
        </x14:conditionalFormatting>
        <x14:conditionalFormatting xmlns:xm="http://schemas.microsoft.com/office/excel/2006/main">
          <x14:cfRule type="iconSet" priority="87" id="{E9B7B662-BD25-4008-A980-EC106687372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K69</xm:sqref>
        </x14:conditionalFormatting>
        <x14:conditionalFormatting xmlns:xm="http://schemas.microsoft.com/office/excel/2006/main">
          <x14:cfRule type="iconSet" priority="86" id="{3435AB91-47FE-4D9D-9BE4-8EB2754816F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K65:K67</xm:sqref>
        </x14:conditionalFormatting>
        <x14:conditionalFormatting xmlns:xm="http://schemas.microsoft.com/office/excel/2006/main">
          <x14:cfRule type="iconSet" priority="82" id="{81D1768C-6BA0-472E-B3E5-CDF6E8FCF1F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I60:K60 O60:P60 R60</xm:sqref>
        </x14:conditionalFormatting>
        <x14:conditionalFormatting xmlns:xm="http://schemas.microsoft.com/office/excel/2006/main">
          <x14:cfRule type="iconSet" priority="81" id="{4CF0BEE3-2098-43E8-B9FB-005A5555528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L60</xm:sqref>
        </x14:conditionalFormatting>
        <x14:conditionalFormatting xmlns:xm="http://schemas.microsoft.com/office/excel/2006/main">
          <x14:cfRule type="iconSet" priority="84" id="{0E560810-AC58-4C5A-9EC5-82F0D260FAC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N60</xm:sqref>
        </x14:conditionalFormatting>
        <x14:conditionalFormatting xmlns:xm="http://schemas.microsoft.com/office/excel/2006/main">
          <x14:cfRule type="iconSet" priority="83" id="{9AAF1D85-CC9D-4832-B518-C77C6FB7691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Q60</xm:sqref>
        </x14:conditionalFormatting>
        <x14:conditionalFormatting xmlns:xm="http://schemas.microsoft.com/office/excel/2006/main">
          <x14:cfRule type="iconSet" priority="79" id="{54C55507-480D-4422-9D0A-567FBB92078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K5:K6</xm:sqref>
        </x14:conditionalFormatting>
        <x14:conditionalFormatting xmlns:xm="http://schemas.microsoft.com/office/excel/2006/main">
          <x14:cfRule type="iconSet" priority="78" id="{3B668EE7-8DAE-4A9D-B0C4-345D0A9035F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K13</xm:sqref>
        </x14:conditionalFormatting>
        <x14:conditionalFormatting xmlns:xm="http://schemas.microsoft.com/office/excel/2006/main">
          <x14:cfRule type="iconSet" priority="77" id="{4254E8D9-EEAA-4F58-83CF-D90CEEF6EAC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K18</xm:sqref>
        </x14:conditionalFormatting>
        <x14:conditionalFormatting xmlns:xm="http://schemas.microsoft.com/office/excel/2006/main">
          <x14:cfRule type="iconSet" priority="1744" id="{F3D1B06D-BB82-4F4F-B751-5650E7F4EDC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L44:M45 L36:M38</xm:sqref>
        </x14:conditionalFormatting>
        <x14:conditionalFormatting xmlns:xm="http://schemas.microsoft.com/office/excel/2006/main">
          <x14:cfRule type="iconSet" priority="1750" id="{36EF0617-FFB5-4CB6-8D86-B6354ED0D6B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N61 N57:N59</xm:sqref>
        </x14:conditionalFormatting>
        <x14:conditionalFormatting xmlns:xm="http://schemas.microsoft.com/office/excel/2006/main">
          <x14:cfRule type="iconSet" priority="73" id="{C3179FA9-4082-4A51-991E-540E4243EE4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L78:L79</xm:sqref>
        </x14:conditionalFormatting>
        <x14:conditionalFormatting xmlns:xm="http://schemas.microsoft.com/office/excel/2006/main">
          <x14:cfRule type="iconSet" priority="1761" id="{B0CDCA9C-CC5F-42E8-A2A5-3378BAEF416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Q97:Q98</xm:sqref>
        </x14:conditionalFormatting>
        <x14:conditionalFormatting xmlns:xm="http://schemas.microsoft.com/office/excel/2006/main">
          <x14:cfRule type="iconSet" priority="71" id="{89B4786E-CC5C-40BA-BE26-7A83544041D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N74</xm:sqref>
        </x14:conditionalFormatting>
        <x14:conditionalFormatting xmlns:xm="http://schemas.microsoft.com/office/excel/2006/main">
          <x14:cfRule type="iconSet" priority="1762" id="{4EBCA02C-D9A3-4D4E-A813-6B296872F7C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I74:M74 O74:P74</xm:sqref>
        </x14:conditionalFormatting>
        <x14:conditionalFormatting xmlns:xm="http://schemas.microsoft.com/office/excel/2006/main">
          <x14:cfRule type="iconSet" priority="68" id="{69D90ACE-5CFF-4223-87CB-88E93A77508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N96:O96</xm:sqref>
        </x14:conditionalFormatting>
        <x14:conditionalFormatting xmlns:xm="http://schemas.microsoft.com/office/excel/2006/main">
          <x14:cfRule type="iconSet" priority="67" id="{DDB7717E-6F84-4578-A57E-3EC4134DA7C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N22</xm:sqref>
        </x14:conditionalFormatting>
        <x14:conditionalFormatting xmlns:xm="http://schemas.microsoft.com/office/excel/2006/main">
          <x14:cfRule type="iconSet" priority="66" id="{414555EB-EDB6-4C8D-9D62-CB8D8FAE79D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M60</xm:sqref>
        </x14:conditionalFormatting>
        <x14:conditionalFormatting xmlns:xm="http://schemas.microsoft.com/office/excel/2006/main">
          <x14:cfRule type="iconSet" priority="65" id="{537FA901-CF23-40DE-81ED-69F6F4305B6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J100:J101</xm:sqref>
        </x14:conditionalFormatting>
        <x14:conditionalFormatting xmlns:xm="http://schemas.microsoft.com/office/excel/2006/main">
          <x14:cfRule type="iconSet" priority="1792" id="{5432878C-5750-46B0-8134-09A84FC35DC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L68:M69 L62:M63</xm:sqref>
        </x14:conditionalFormatting>
        <x14:conditionalFormatting xmlns:xm="http://schemas.microsoft.com/office/excel/2006/main">
          <x14:cfRule type="iconSet" priority="64" id="{96CBADDD-DA7D-4DAA-8D7D-599DD48A01E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J81</xm:sqref>
        </x14:conditionalFormatting>
        <x14:conditionalFormatting xmlns:xm="http://schemas.microsoft.com/office/excel/2006/main">
          <x14:cfRule type="iconSet" priority="1853" id="{CA691E6B-BFA8-47C0-BF3A-441156AD398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K12</xm:sqref>
        </x14:conditionalFormatting>
        <x14:conditionalFormatting xmlns:xm="http://schemas.microsoft.com/office/excel/2006/main">
          <x14:cfRule type="iconSet" priority="1862" id="{898DE120-8BAA-4828-AEE6-50D997426AA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L22:M22 M23</xm:sqref>
        </x14:conditionalFormatting>
        <x14:conditionalFormatting xmlns:xm="http://schemas.microsoft.com/office/excel/2006/main">
          <x14:cfRule type="iconSet" priority="62" id="{F30C501F-50A6-4C3B-9FA4-C86DA4FF784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L89</xm:sqref>
        </x14:conditionalFormatting>
        <x14:conditionalFormatting xmlns:xm="http://schemas.microsoft.com/office/excel/2006/main">
          <x14:cfRule type="iconSet" priority="61" id="{A07A2D34-BDD5-427E-86E7-3A02FBFC8FE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L95:L96</xm:sqref>
        </x14:conditionalFormatting>
        <x14:conditionalFormatting xmlns:xm="http://schemas.microsoft.com/office/excel/2006/main">
          <x14:cfRule type="iconSet" priority="60" id="{23650F99-1967-437C-A010-E9685DE4DFF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L97:L98</xm:sqref>
        </x14:conditionalFormatting>
        <x14:conditionalFormatting xmlns:xm="http://schemas.microsoft.com/office/excel/2006/main">
          <x14:cfRule type="iconSet" priority="59" id="{E4FAF464-FFD3-4C79-8E0E-9031578487D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N47</xm:sqref>
        </x14:conditionalFormatting>
        <x14:conditionalFormatting xmlns:xm="http://schemas.microsoft.com/office/excel/2006/main">
          <x14:cfRule type="iconSet" priority="1874" id="{1AEE2F3D-46B9-47C6-9B83-8E1414DEB37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N12</xm:sqref>
        </x14:conditionalFormatting>
        <x14:conditionalFormatting xmlns:xm="http://schemas.microsoft.com/office/excel/2006/main">
          <x14:cfRule type="iconSet" priority="1927" id="{E45CDADB-DBBC-4D7E-8935-12DB62B9BDF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L47:M48</xm:sqref>
        </x14:conditionalFormatting>
        <x14:conditionalFormatting xmlns:xm="http://schemas.microsoft.com/office/excel/2006/main">
          <x14:cfRule type="iconSet" priority="58" id="{C890C399-C2A6-43E5-9EA1-38A6552C74E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L24</xm:sqref>
        </x14:conditionalFormatting>
        <x14:conditionalFormatting xmlns:xm="http://schemas.microsoft.com/office/excel/2006/main">
          <x14:cfRule type="iconSet" priority="56" id="{D08283E2-A80A-401C-8C49-8D884BF7511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55" id="{7E14FEAC-34FA-421D-BB69-A77BFD5DFB9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K27</xm:sqref>
        </x14:conditionalFormatting>
        <x14:conditionalFormatting xmlns:xm="http://schemas.microsoft.com/office/excel/2006/main">
          <x14:cfRule type="iconSet" priority="54" id="{75381961-4A7F-4F76-99DB-DA25F03199B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N27</xm:sqref>
        </x14:conditionalFormatting>
        <x14:conditionalFormatting xmlns:xm="http://schemas.microsoft.com/office/excel/2006/main">
          <x14:cfRule type="iconSet" priority="53" id="{2EBC4BE6-1ABC-49FD-8555-BA1917E722B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N48</xm:sqref>
        </x14:conditionalFormatting>
        <x14:conditionalFormatting xmlns:xm="http://schemas.microsoft.com/office/excel/2006/main">
          <x14:cfRule type="iconSet" priority="52" id="{45EE8542-4ECB-4DC1-B62D-AD98BB79975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K32</xm:sqref>
        </x14:conditionalFormatting>
        <x14:conditionalFormatting xmlns:xm="http://schemas.microsoft.com/office/excel/2006/main">
          <x14:cfRule type="iconSet" priority="51" id="{25BA7EC6-6CD1-4B68-9D30-C51953C668F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N32</xm:sqref>
        </x14:conditionalFormatting>
        <x14:conditionalFormatting xmlns:xm="http://schemas.microsoft.com/office/excel/2006/main">
          <x14:cfRule type="iconSet" priority="50" id="{559CB12E-21FE-49B4-BCB0-E129B626012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K40</xm:sqref>
        </x14:conditionalFormatting>
        <x14:conditionalFormatting xmlns:xm="http://schemas.microsoft.com/office/excel/2006/main">
          <x14:cfRule type="iconSet" priority="49" id="{DF453842-178A-45DD-ADAE-81C97EF7084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N40</xm:sqref>
        </x14:conditionalFormatting>
        <x14:conditionalFormatting xmlns:xm="http://schemas.microsoft.com/office/excel/2006/main">
          <x14:cfRule type="iconSet" priority="47" id="{6948BC52-5982-4E04-B393-13E960E987F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L23</xm:sqref>
        </x14:conditionalFormatting>
        <x14:conditionalFormatting xmlns:xm="http://schemas.microsoft.com/office/excel/2006/main">
          <x14:cfRule type="iconSet" priority="46" id="{01E3BD6C-D091-4103-B721-AE6DFB8DD83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N23</xm:sqref>
        </x14:conditionalFormatting>
        <x14:conditionalFormatting xmlns:xm="http://schemas.microsoft.com/office/excel/2006/main">
          <x14:cfRule type="iconSet" priority="1928" id="{5619EA4B-A5CA-45E6-9E16-04C3EDD024D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J49 J52</xm:sqref>
        </x14:conditionalFormatting>
        <x14:conditionalFormatting xmlns:xm="http://schemas.microsoft.com/office/excel/2006/main">
          <x14:cfRule type="iconSet" priority="1930" id="{A0E70AC8-ECC7-4873-81C8-E31F0219098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L55:M59 M51 L49:M49 L52:M52</xm:sqref>
        </x14:conditionalFormatting>
        <x14:conditionalFormatting xmlns:xm="http://schemas.microsoft.com/office/excel/2006/main">
          <x14:cfRule type="iconSet" priority="1933" id="{D3463DDC-450B-4A08-B65B-C4805958D6C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N51:O51 N49:P49 N52:P52</xm:sqref>
        </x14:conditionalFormatting>
        <x14:conditionalFormatting xmlns:xm="http://schemas.microsoft.com/office/excel/2006/main">
          <x14:cfRule type="iconSet" priority="1935" id="{CB88F6DC-E43F-4E41-B68E-AD5815EBE31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Q49:R49 Q52:R52</xm:sqref>
        </x14:conditionalFormatting>
        <x14:conditionalFormatting xmlns:xm="http://schemas.microsoft.com/office/excel/2006/main">
          <x14:cfRule type="iconSet" priority="1937" id="{7A468D2A-BACB-460B-8038-A66B40B557B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K48:K49 K51:K52</xm:sqref>
        </x14:conditionalFormatting>
        <x14:conditionalFormatting xmlns:xm="http://schemas.microsoft.com/office/excel/2006/main">
          <x14:cfRule type="iconSet" priority="1978" id="{1F72851E-AE03-4867-AB95-FF421D180D2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N72:O72</xm:sqref>
        </x14:conditionalFormatting>
        <x14:conditionalFormatting xmlns:xm="http://schemas.microsoft.com/office/excel/2006/main">
          <x14:cfRule type="iconSet" priority="1979" id="{C070CD8C-299E-4B27-8A46-FC8848CFBD2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R89:R91</xm:sqref>
        </x14:conditionalFormatting>
        <x14:conditionalFormatting xmlns:xm="http://schemas.microsoft.com/office/excel/2006/main">
          <x14:cfRule type="iconSet" priority="1982" id="{7356EA53-A658-4E80-AE08-86CCAAED687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M92</xm:sqref>
        </x14:conditionalFormatting>
        <x14:conditionalFormatting xmlns:xm="http://schemas.microsoft.com/office/excel/2006/main">
          <x14:cfRule type="iconSet" priority="45" id="{1E47B901-D362-4029-9A2F-724882B1581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J71:K71</xm:sqref>
        </x14:conditionalFormatting>
        <x14:conditionalFormatting xmlns:xm="http://schemas.microsoft.com/office/excel/2006/main">
          <x14:cfRule type="iconSet" priority="44" id="{249ADCC6-4D9F-4EE8-BED2-22E3733DCF8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N71</xm:sqref>
        </x14:conditionalFormatting>
        <x14:conditionalFormatting xmlns:xm="http://schemas.microsoft.com/office/excel/2006/main">
          <x14:cfRule type="iconSet" priority="43" id="{BD5FCAEA-6F95-4542-B02A-CE20D9A685D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O71</xm:sqref>
        </x14:conditionalFormatting>
        <x14:conditionalFormatting xmlns:xm="http://schemas.microsoft.com/office/excel/2006/main">
          <x14:cfRule type="iconSet" priority="42" id="{394089B5-6111-415B-9A2F-5829A228015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I71</xm:sqref>
        </x14:conditionalFormatting>
        <x14:conditionalFormatting xmlns:xm="http://schemas.microsoft.com/office/excel/2006/main">
          <x14:cfRule type="iconSet" priority="39" id="{5BEAB2A5-0D54-44AC-8AD0-4A677AF4594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N29:P29</xm:sqref>
        </x14:conditionalFormatting>
        <x14:conditionalFormatting xmlns:xm="http://schemas.microsoft.com/office/excel/2006/main">
          <x14:cfRule type="iconSet" priority="38" id="{BF249446-0D81-4259-84FC-98CF2FFE73E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K29</xm:sqref>
        </x14:conditionalFormatting>
        <x14:conditionalFormatting xmlns:xm="http://schemas.microsoft.com/office/excel/2006/main">
          <x14:cfRule type="iconSet" priority="40" id="{337C98EC-A23B-42F2-A561-81B4C570B68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J29 M29</xm:sqref>
        </x14:conditionalFormatting>
        <x14:conditionalFormatting xmlns:xm="http://schemas.microsoft.com/office/excel/2006/main">
          <x14:cfRule type="iconSet" priority="41" id="{71B7C4EA-7B1B-4C54-B1D0-62DE2C71F3F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R29 I29</xm:sqref>
        </x14:conditionalFormatting>
        <x14:conditionalFormatting xmlns:xm="http://schemas.microsoft.com/office/excel/2006/main">
          <x14:cfRule type="iconSet" priority="37" id="{CC5A66BE-C5D4-4F5D-A4AB-1F9360D4A81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L29</xm:sqref>
        </x14:conditionalFormatting>
        <x14:conditionalFormatting xmlns:xm="http://schemas.microsoft.com/office/excel/2006/main">
          <x14:cfRule type="iconSet" priority="34" id="{133E6DEA-1BD2-41B2-BB80-2CF075AE5DA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N34:P34</xm:sqref>
        </x14:conditionalFormatting>
        <x14:conditionalFormatting xmlns:xm="http://schemas.microsoft.com/office/excel/2006/main">
          <x14:cfRule type="iconSet" priority="33" id="{DEDCDFB5-64A9-409C-BE30-CC5DEDAFDC9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K34</xm:sqref>
        </x14:conditionalFormatting>
        <x14:conditionalFormatting xmlns:xm="http://schemas.microsoft.com/office/excel/2006/main">
          <x14:cfRule type="iconSet" priority="35" id="{50B511D8-57E6-4419-9A31-B98FCC20CCB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J34 M34</xm:sqref>
        </x14:conditionalFormatting>
        <x14:conditionalFormatting xmlns:xm="http://schemas.microsoft.com/office/excel/2006/main">
          <x14:cfRule type="iconSet" priority="36" id="{1BF424F2-359D-4DE3-B84C-FA41786FC3A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R34 I34</xm:sqref>
        </x14:conditionalFormatting>
        <x14:conditionalFormatting xmlns:xm="http://schemas.microsoft.com/office/excel/2006/main">
          <x14:cfRule type="iconSet" priority="32" id="{BBF9BDE9-A6BA-4D9B-877F-0D729A5C0A8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L34</xm:sqref>
        </x14:conditionalFormatting>
        <x14:conditionalFormatting xmlns:xm="http://schemas.microsoft.com/office/excel/2006/main">
          <x14:cfRule type="iconSet" priority="29" id="{2628E6AB-FDD2-4239-B539-AE34D1784F8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N43:P43</xm:sqref>
        </x14:conditionalFormatting>
        <x14:conditionalFormatting xmlns:xm="http://schemas.microsoft.com/office/excel/2006/main">
          <x14:cfRule type="iconSet" priority="28" id="{BE3001B5-85D9-45C4-A186-DFF664C10FC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K43</xm:sqref>
        </x14:conditionalFormatting>
        <x14:conditionalFormatting xmlns:xm="http://schemas.microsoft.com/office/excel/2006/main">
          <x14:cfRule type="iconSet" priority="30" id="{4E8EB9A0-0073-490D-BAE6-9E8E69AC529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J43 M43</xm:sqref>
        </x14:conditionalFormatting>
        <x14:conditionalFormatting xmlns:xm="http://schemas.microsoft.com/office/excel/2006/main">
          <x14:cfRule type="iconSet" priority="31" id="{E3403B98-0E07-4A5B-81C8-3B6ECA0232F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R43 I43</xm:sqref>
        </x14:conditionalFormatting>
        <x14:conditionalFormatting xmlns:xm="http://schemas.microsoft.com/office/excel/2006/main">
          <x14:cfRule type="iconSet" priority="27" id="{18580B06-BA14-4CA3-95FC-B9A0BFA77B4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L43</xm:sqref>
        </x14:conditionalFormatting>
        <x14:conditionalFormatting xmlns:xm="http://schemas.microsoft.com/office/excel/2006/main">
          <x14:cfRule type="iconSet" priority="26" id="{D0E5EC8A-193D-4143-B945-C3CC699FDA9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Q50</xm:sqref>
        </x14:conditionalFormatting>
        <x14:conditionalFormatting xmlns:xm="http://schemas.microsoft.com/office/excel/2006/main">
          <x14:cfRule type="iconSet" priority="23" id="{CDFC935E-7DE1-41B9-85D0-974AF2CA910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N50:P50</xm:sqref>
        </x14:conditionalFormatting>
        <x14:conditionalFormatting xmlns:xm="http://schemas.microsoft.com/office/excel/2006/main">
          <x14:cfRule type="iconSet" priority="22" id="{11F3EB06-34DA-465C-9978-C8F2EDCA41E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K50</xm:sqref>
        </x14:conditionalFormatting>
        <x14:conditionalFormatting xmlns:xm="http://schemas.microsoft.com/office/excel/2006/main">
          <x14:cfRule type="iconSet" priority="24" id="{4761DAB3-596E-47CC-9B24-DA070C071A6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J50 M50</xm:sqref>
        </x14:conditionalFormatting>
        <x14:conditionalFormatting xmlns:xm="http://schemas.microsoft.com/office/excel/2006/main">
          <x14:cfRule type="iconSet" priority="25" id="{43AA05E9-EA43-477A-97E2-1DC44467B45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R50 I50</xm:sqref>
        </x14:conditionalFormatting>
        <x14:conditionalFormatting xmlns:xm="http://schemas.microsoft.com/office/excel/2006/main">
          <x14:cfRule type="iconSet" priority="21" id="{6FD7FFD3-A4FA-43AA-802E-A8FF2048148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L50</xm:sqref>
        </x14:conditionalFormatting>
        <x14:conditionalFormatting xmlns:xm="http://schemas.microsoft.com/office/excel/2006/main">
          <x14:cfRule type="iconSet" priority="20" id="{5E186ECC-151C-4383-A57F-473BB48CF14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Q54</xm:sqref>
        </x14:conditionalFormatting>
        <x14:conditionalFormatting xmlns:xm="http://schemas.microsoft.com/office/excel/2006/main">
          <x14:cfRule type="iconSet" priority="17" id="{DAE413F5-E5F4-4B13-B0E4-CD59DDCC493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N54:P54</xm:sqref>
        </x14:conditionalFormatting>
        <x14:conditionalFormatting xmlns:xm="http://schemas.microsoft.com/office/excel/2006/main">
          <x14:cfRule type="iconSet" priority="16" id="{B35E1675-20E2-4ECF-9D14-E3DC832F565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K54</xm:sqref>
        </x14:conditionalFormatting>
        <x14:conditionalFormatting xmlns:xm="http://schemas.microsoft.com/office/excel/2006/main">
          <x14:cfRule type="iconSet" priority="18" id="{B6B9C45F-0363-45E2-B802-CED35F2D578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J54 M54</xm:sqref>
        </x14:conditionalFormatting>
        <x14:conditionalFormatting xmlns:xm="http://schemas.microsoft.com/office/excel/2006/main">
          <x14:cfRule type="iconSet" priority="19" id="{5D557F2E-2E48-421B-B4F3-95595659907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R54 I54</xm:sqref>
        </x14:conditionalFormatting>
        <x14:conditionalFormatting xmlns:xm="http://schemas.microsoft.com/office/excel/2006/main">
          <x14:cfRule type="iconSet" priority="15" id="{1DCF5357-E44E-4F23-B32B-A933B9F49A2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L54</xm:sqref>
        </x14:conditionalFormatting>
        <x14:conditionalFormatting xmlns:xm="http://schemas.microsoft.com/office/excel/2006/main">
          <x14:cfRule type="iconSet" priority="1984" id="{2000BF4E-7171-4157-A65E-AB92A4F5064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L87</xm:sqref>
        </x14:conditionalFormatting>
        <x14:conditionalFormatting xmlns:xm="http://schemas.microsoft.com/office/excel/2006/main">
          <x14:cfRule type="iconSet" priority="1987" id="{DA8E2FFA-873E-4AB8-AE04-DFB0454B90C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Q84:R86 I59:K59 Q44:R45 J37:K37 I62:K62 I21:P21 I19:P19 I68:K68 N62:P62 O68:P68 R21 R19 Q57:Q58 Q55:R56 O59:R59 Q35:R38 Q61:R64 I10:P11 I14:P14 J9:P9 I7:P8 R14 Q7:R11 Q14:Q17 Q46:Q48 Q81:Q82 I3:R4 Q71:Q75 Q68:R71 Q19:Q29 Q39:Q43 Q31:Q34 Q87:Q96</xm:sqref>
        </x14:conditionalFormatting>
        <x14:conditionalFormatting xmlns:xm="http://schemas.microsoft.com/office/excel/2006/main">
          <x14:cfRule type="iconSet" priority="12" id="{60123154-B523-4793-AE49-D2D874DD1E1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L51</xm:sqref>
        </x14:conditionalFormatting>
        <x14:conditionalFormatting xmlns:xm="http://schemas.microsoft.com/office/excel/2006/main">
          <x14:cfRule type="iconSet" priority="11" id="{BD8DEABA-1A6C-4445-BAD5-9D0EAD9F5D4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R51</xm:sqref>
        </x14:conditionalFormatting>
        <x14:conditionalFormatting xmlns:xm="http://schemas.microsoft.com/office/excel/2006/main">
          <x14:cfRule type="iconSet" priority="2004" id="{335EE029-60D2-4012-9226-859B9F3A01C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N24:P26</xm:sqref>
        </x14:conditionalFormatting>
        <x14:conditionalFormatting xmlns:xm="http://schemas.microsoft.com/office/excel/2006/main">
          <x14:cfRule type="iconSet" priority="2007" id="{ACA87586-B799-4EFB-95BD-D5012413110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K30 K23:K26</xm:sqref>
        </x14:conditionalFormatting>
        <x14:conditionalFormatting xmlns:xm="http://schemas.microsoft.com/office/excel/2006/main">
          <x14:cfRule type="iconSet" priority="2009" id="{90D4F6C5-F10F-4841-852B-3674FA7CC9C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M30 M24:M26 J24:J26 J30</xm:sqref>
        </x14:conditionalFormatting>
        <x14:conditionalFormatting xmlns:xm="http://schemas.microsoft.com/office/excel/2006/main">
          <x14:cfRule type="iconSet" priority="2064" id="{A73AEF50-AF86-4A46-B804-315076E1AAD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N30</xm:sqref>
        </x14:conditionalFormatting>
        <x14:conditionalFormatting xmlns:xm="http://schemas.microsoft.com/office/excel/2006/main">
          <x14:cfRule type="iconSet" priority="2066" id="{28E2895F-602A-42B0-B7EA-9AA7F07D773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O30</xm:sqref>
        </x14:conditionalFormatting>
        <x14:conditionalFormatting xmlns:xm="http://schemas.microsoft.com/office/excel/2006/main">
          <x14:cfRule type="iconSet" priority="10" id="{2D8C8EA7-C1BF-4629-AC54-FF66F5BCA24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L30</xm:sqref>
        </x14:conditionalFormatting>
        <x14:conditionalFormatting xmlns:xm="http://schemas.microsoft.com/office/excel/2006/main">
          <x14:cfRule type="iconSet" priority="9" id="{23E5BA6F-7EA6-4D23-9951-FC9B4472406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Q30:R30</xm:sqref>
        </x14:conditionalFormatting>
        <x14:conditionalFormatting xmlns:xm="http://schemas.microsoft.com/office/excel/2006/main">
          <x14:cfRule type="iconSet" priority="2141" id="{0F4E37BA-F869-458C-8EBE-053A40652E2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R24:R26 I23:I26</xm:sqref>
        </x14:conditionalFormatting>
        <x14:conditionalFormatting xmlns:xm="http://schemas.microsoft.com/office/excel/2006/main">
          <x14:cfRule type="iconSet" priority="2143" id="{04DCD384-8EE5-414A-89FD-6B212179A41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L25:L26</xm:sqref>
        </x14:conditionalFormatting>
        <x14:conditionalFormatting xmlns:xm="http://schemas.microsoft.com/office/excel/2006/main">
          <x14:cfRule type="iconSet" priority="8" id="{2E0C11FD-A914-4238-BC1F-BB512F21D90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P30</xm:sqref>
        </x14:conditionalFormatting>
        <x14:conditionalFormatting xmlns:xm="http://schemas.microsoft.com/office/excel/2006/main">
          <x14:cfRule type="iconSet" priority="7" id="{80B3CC54-D013-4CBA-902B-D9269916B1B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J79:K79</xm:sqref>
        </x14:conditionalFormatting>
        <x14:conditionalFormatting xmlns:xm="http://schemas.microsoft.com/office/excel/2006/main">
          <x14:cfRule type="iconSet" priority="6" id="{E68BCCF3-5C9E-4A5F-BFC3-496B2638883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N79</xm:sqref>
        </x14:conditionalFormatting>
        <x14:conditionalFormatting xmlns:xm="http://schemas.microsoft.com/office/excel/2006/main">
          <x14:cfRule type="iconSet" priority="5" id="{B5F72E2F-518E-4961-A158-4AA3296F3C2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R79</xm:sqref>
        </x14:conditionalFormatting>
        <x14:conditionalFormatting xmlns:xm="http://schemas.microsoft.com/office/excel/2006/main">
          <x14:cfRule type="iconSet" priority="4" id="{8D3BA316-CFC7-4FA6-9145-4BCC7898CBC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L94</xm:sqref>
        </x14:conditionalFormatting>
        <x14:conditionalFormatting xmlns:xm="http://schemas.microsoft.com/office/excel/2006/main">
          <x14:cfRule type="iconSet" priority="3" id="{C154A890-CABB-4145-8163-A6BD8987BA3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N94:O94</xm:sqref>
        </x14:conditionalFormatting>
        <x14:conditionalFormatting xmlns:xm="http://schemas.microsoft.com/office/excel/2006/main">
          <x14:cfRule type="iconSet" priority="2" id="{76D7EFFF-E8A1-4385-9691-56FCC4B1C42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N5</xm:sqref>
        </x14:conditionalFormatting>
        <x14:conditionalFormatting xmlns:xm="http://schemas.microsoft.com/office/excel/2006/main">
          <x14:cfRule type="iconSet" priority="1" id="{0F75FB0E-14E8-4076-A681-78B632EE0A7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N6</xm:sqref>
        </x14:conditionalFormatting>
        <x14:conditionalFormatting xmlns:xm="http://schemas.microsoft.com/office/excel/2006/main">
          <x14:cfRule type="iconSet" priority="2144" id="{D9961518-A7CF-452C-9757-DF9F250EF93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L77</xm:sqref>
        </x14:conditionalFormatting>
        <x14:conditionalFormatting xmlns:xm="http://schemas.microsoft.com/office/excel/2006/main">
          <x14:cfRule type="iconSet" priority="2145" id="{9D951594-7263-4CE7-973E-9E2C5C844B1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N99:N101</xm:sqref>
        </x14:conditionalFormatting>
        <x14:conditionalFormatting xmlns:xm="http://schemas.microsoft.com/office/excel/2006/main">
          <x14:cfRule type="iconSet" priority="2146" id="{0662C411-74A8-4B05-8C74-7732AF70B99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O99:O101</xm:sqref>
        </x14:conditionalFormatting>
        <x14:conditionalFormatting xmlns:xm="http://schemas.microsoft.com/office/excel/2006/main">
          <x14:cfRule type="iconSet" priority="2147" id="{EC9AD405-33C4-48DC-9078-734B32C6412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L99:L100</xm:sqref>
        </x14:conditionalFormatting>
        <x14:conditionalFormatting xmlns:xm="http://schemas.microsoft.com/office/excel/2006/main">
          <x14:cfRule type="iconSet" priority="2148" id="{FC427EE8-1943-43F3-9907-FB1B130491F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Q99:Q100</xm:sqref>
        </x14:conditionalFormatting>
        <x14:conditionalFormatting xmlns:xm="http://schemas.microsoft.com/office/excel/2006/main">
          <x14:cfRule type="iconSet" priority="2149" id="{8F4F5C5B-F678-4F6D-9D8C-CD58DB060F3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R99:R100</xm:sqref>
        </x14:conditionalFormatting>
        <x14:conditionalFormatting xmlns:xm="http://schemas.microsoft.com/office/excel/2006/main">
          <x14:cfRule type="iconSet" priority="2150" id="{781751A8-AAA6-4F32-8EE2-8DC597E422D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K99:K100</xm:sqref>
        </x14:conditionalFormatting>
        <x14:conditionalFormatting xmlns:xm="http://schemas.microsoft.com/office/excel/2006/main">
          <x14:cfRule type="iconSet" priority="2152" id="{8C1AB983-85D2-45D9-BCA9-772E5770C21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J53 J51</xm:sqref>
        </x14:conditionalFormatting>
        <x14:conditionalFormatting xmlns:xm="http://schemas.microsoft.com/office/excel/2006/main">
          <x14:cfRule type="iconSet" priority="2154" id="{89B2C6F6-28A8-45ED-BF6A-9CFE5DA346A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P53 P51</xm:sqref>
        </x14:conditionalFormatting>
        <x14:conditionalFormatting xmlns:xm="http://schemas.microsoft.com/office/excel/2006/main">
          <x14:cfRule type="iconSet" priority="2156" id="{9E78FC14-0749-4BD0-8008-4E1371DF003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Q53 Q51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FE8F-67D1-48F3-B5A1-01DFCA735C57}">
  <sheetPr codeName="Sheet19">
    <pageSetUpPr fitToPage="1"/>
  </sheetPr>
  <dimension ref="A1:R26"/>
  <sheetViews>
    <sheetView rightToLeft="1" zoomScaleNormal="100" workbookViewId="0">
      <selection activeCell="H6" sqref="H6"/>
    </sheetView>
  </sheetViews>
  <sheetFormatPr defaultColWidth="9.125" defaultRowHeight="14.25"/>
  <cols>
    <col min="1" max="1" width="26" style="34" bestFit="1" customWidth="1"/>
    <col min="2" max="2" width="18.125" style="34" customWidth="1"/>
    <col min="3" max="3" width="28" style="34" customWidth="1"/>
    <col min="4" max="4" width="9" style="34" customWidth="1"/>
    <col min="5" max="5" width="26.125" style="34" customWidth="1"/>
    <col min="6" max="6" width="20.25" style="34" bestFit="1" customWidth="1"/>
    <col min="7" max="7" width="15.125" style="34" customWidth="1"/>
    <col min="8" max="8" width="13.75" style="34" customWidth="1"/>
    <col min="9" max="9" width="9.375" style="34" bestFit="1" customWidth="1"/>
    <col min="10" max="10" width="15.125" style="34" customWidth="1"/>
    <col min="11" max="11" width="19.875" style="34" bestFit="1" customWidth="1"/>
    <col min="12" max="12" width="35.875" style="34" customWidth="1"/>
    <col min="13" max="13" width="17" style="34" customWidth="1"/>
    <col min="14" max="14" width="10.25" style="34" customWidth="1"/>
    <col min="15" max="15" width="11" style="34" customWidth="1"/>
    <col min="16" max="16" width="11.25" style="34" customWidth="1"/>
    <col min="17" max="17" width="34" style="34" customWidth="1"/>
    <col min="18" max="18" width="10" style="34" customWidth="1"/>
    <col min="19" max="16384" width="9.125" style="34"/>
  </cols>
  <sheetData>
    <row r="1" spans="1:18" ht="61.5" customHeight="1">
      <c r="B1" s="262"/>
      <c r="C1" s="262"/>
      <c r="D1" s="262"/>
      <c r="E1" s="401" t="s">
        <v>1842</v>
      </c>
      <c r="F1" s="396"/>
      <c r="G1" s="396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8" ht="64.5" customHeight="1">
      <c r="A2" s="35" t="s">
        <v>0</v>
      </c>
      <c r="B2" s="35" t="s">
        <v>139</v>
      </c>
      <c r="C2" s="36" t="s">
        <v>1422</v>
      </c>
      <c r="D2" s="36" t="s">
        <v>1829</v>
      </c>
      <c r="E2" s="252" t="s">
        <v>1423</v>
      </c>
      <c r="F2" s="252" t="s">
        <v>1424</v>
      </c>
      <c r="G2" s="253" t="s">
        <v>1425</v>
      </c>
      <c r="H2" s="36" t="s">
        <v>1426</v>
      </c>
      <c r="I2" s="36" t="s">
        <v>1427</v>
      </c>
      <c r="J2" s="36" t="s">
        <v>1428</v>
      </c>
      <c r="K2" s="36" t="s">
        <v>1429</v>
      </c>
      <c r="L2" s="36" t="s">
        <v>149</v>
      </c>
      <c r="M2" s="36" t="s">
        <v>1430</v>
      </c>
      <c r="N2" s="36" t="s">
        <v>1431</v>
      </c>
      <c r="O2" s="36" t="s">
        <v>1432</v>
      </c>
      <c r="P2" s="36" t="s">
        <v>1433</v>
      </c>
      <c r="Q2" s="36" t="s">
        <v>1434</v>
      </c>
    </row>
    <row r="3" spans="1:18" ht="69" customHeight="1">
      <c r="A3" s="218" t="s">
        <v>1435</v>
      </c>
      <c r="B3" s="44"/>
      <c r="C3" s="210" t="s">
        <v>1436</v>
      </c>
      <c r="D3" s="210" t="s">
        <v>1830</v>
      </c>
      <c r="E3" s="218">
        <v>960</v>
      </c>
      <c r="F3" s="312" t="s">
        <v>1437</v>
      </c>
      <c r="G3" s="313">
        <v>1</v>
      </c>
      <c r="H3" s="313"/>
      <c r="I3" s="313"/>
      <c r="J3" s="313"/>
      <c r="K3" s="313" t="s">
        <v>1438</v>
      </c>
      <c r="L3" s="314" t="s">
        <v>2217</v>
      </c>
      <c r="M3" s="313"/>
      <c r="N3" s="313" t="s">
        <v>1439</v>
      </c>
      <c r="O3" s="313">
        <v>1</v>
      </c>
      <c r="P3" s="314" t="s">
        <v>1440</v>
      </c>
      <c r="Q3" s="313" t="s">
        <v>1441</v>
      </c>
    </row>
    <row r="4" spans="1:18" ht="69.75" customHeight="1">
      <c r="A4" s="218" t="s">
        <v>1442</v>
      </c>
      <c r="B4" s="44"/>
      <c r="C4" s="210" t="s">
        <v>1443</v>
      </c>
      <c r="D4" s="210" t="s">
        <v>1830</v>
      </c>
      <c r="E4" s="218">
        <v>290</v>
      </c>
      <c r="F4" s="312"/>
      <c r="G4" s="313">
        <v>1</v>
      </c>
      <c r="H4" s="313"/>
      <c r="I4" s="313"/>
      <c r="J4" s="313"/>
      <c r="K4" s="313" t="s">
        <v>1438</v>
      </c>
      <c r="L4" s="314" t="s">
        <v>1444</v>
      </c>
      <c r="M4" s="315" t="s">
        <v>1445</v>
      </c>
      <c r="N4" s="313" t="s">
        <v>1446</v>
      </c>
      <c r="O4" s="313">
        <v>4</v>
      </c>
      <c r="P4" s="314" t="s">
        <v>1447</v>
      </c>
      <c r="Q4" s="313" t="s">
        <v>1448</v>
      </c>
    </row>
    <row r="5" spans="1:18" ht="63" customHeight="1">
      <c r="A5" s="45" t="s">
        <v>1449</v>
      </c>
      <c r="B5" s="44"/>
      <c r="C5" s="210" t="s">
        <v>1450</v>
      </c>
      <c r="D5" s="210" t="s">
        <v>1830</v>
      </c>
      <c r="E5" s="218">
        <v>400</v>
      </c>
      <c r="F5" s="314" t="s">
        <v>1451</v>
      </c>
      <c r="G5" s="313">
        <v>1</v>
      </c>
      <c r="H5" s="316"/>
      <c r="I5" s="313"/>
      <c r="J5" s="317"/>
      <c r="K5" s="313" t="s">
        <v>1438</v>
      </c>
      <c r="L5" s="314" t="s">
        <v>1452</v>
      </c>
      <c r="M5" s="315" t="s">
        <v>1453</v>
      </c>
      <c r="N5" s="313" t="s">
        <v>1454</v>
      </c>
      <c r="O5" s="317" t="s">
        <v>1261</v>
      </c>
      <c r="P5" s="317"/>
      <c r="Q5" s="314" t="s">
        <v>1455</v>
      </c>
    </row>
    <row r="6" spans="1:18" ht="57.75" customHeight="1">
      <c r="A6" s="218" t="s">
        <v>1456</v>
      </c>
      <c r="B6" s="44"/>
      <c r="C6" s="210" t="s">
        <v>1457</v>
      </c>
      <c r="D6" s="210" t="s">
        <v>1836</v>
      </c>
      <c r="E6" s="218">
        <v>100</v>
      </c>
      <c r="F6" s="318" t="s">
        <v>1891</v>
      </c>
      <c r="G6" s="313"/>
      <c r="H6" s="313"/>
      <c r="I6" s="313"/>
      <c r="J6" s="313"/>
      <c r="K6" s="313" t="s">
        <v>1438</v>
      </c>
      <c r="L6" s="314" t="s">
        <v>1458</v>
      </c>
      <c r="M6" s="315" t="s">
        <v>1459</v>
      </c>
      <c r="N6" s="313" t="s">
        <v>1460</v>
      </c>
      <c r="O6" s="313">
        <v>1</v>
      </c>
      <c r="P6" s="315" t="s">
        <v>1461</v>
      </c>
      <c r="Q6" s="313" t="s">
        <v>1462</v>
      </c>
    </row>
    <row r="7" spans="1:18" ht="63" customHeight="1">
      <c r="A7" s="45" t="s">
        <v>1463</v>
      </c>
      <c r="B7" s="44"/>
      <c r="C7" s="210" t="s">
        <v>1464</v>
      </c>
      <c r="D7" s="210" t="s">
        <v>1836</v>
      </c>
      <c r="E7" s="218">
        <v>210</v>
      </c>
      <c r="F7" s="317"/>
      <c r="G7" s="313">
        <v>1</v>
      </c>
      <c r="H7" s="315"/>
      <c r="I7" s="313"/>
      <c r="J7" s="317"/>
      <c r="K7" s="313" t="s">
        <v>1438</v>
      </c>
      <c r="L7" s="314" t="s">
        <v>1465</v>
      </c>
      <c r="M7" s="315" t="s">
        <v>1445</v>
      </c>
      <c r="N7" s="313" t="s">
        <v>1466</v>
      </c>
      <c r="O7" s="313">
        <v>3</v>
      </c>
      <c r="P7" s="315" t="s">
        <v>1461</v>
      </c>
      <c r="Q7" s="313" t="s">
        <v>1467</v>
      </c>
    </row>
    <row r="8" spans="1:18" ht="63" customHeight="1">
      <c r="A8" s="45" t="s">
        <v>1468</v>
      </c>
      <c r="B8" s="44"/>
      <c r="C8" s="210" t="s">
        <v>1469</v>
      </c>
      <c r="D8" s="210" t="s">
        <v>1836</v>
      </c>
      <c r="E8" s="218">
        <v>390</v>
      </c>
      <c r="F8" s="317"/>
      <c r="G8" s="313">
        <v>1</v>
      </c>
      <c r="H8" s="317"/>
      <c r="I8" s="313"/>
      <c r="J8" s="317"/>
      <c r="K8" s="313" t="s">
        <v>1470</v>
      </c>
      <c r="L8" s="314" t="s">
        <v>1471</v>
      </c>
      <c r="M8" s="315" t="s">
        <v>1445</v>
      </c>
      <c r="N8" s="313" t="s">
        <v>1466</v>
      </c>
      <c r="O8" s="313">
        <v>4</v>
      </c>
      <c r="P8" s="315" t="s">
        <v>1461</v>
      </c>
      <c r="Q8" s="313" t="s">
        <v>1472</v>
      </c>
    </row>
    <row r="9" spans="1:18" ht="63" customHeight="1">
      <c r="A9" s="218" t="s">
        <v>1473</v>
      </c>
      <c r="B9" s="44"/>
      <c r="C9" s="210" t="s">
        <v>1474</v>
      </c>
      <c r="D9" s="210" t="s">
        <v>1836</v>
      </c>
      <c r="E9" s="218">
        <v>90</v>
      </c>
      <c r="F9" s="314"/>
      <c r="G9" s="313">
        <v>1</v>
      </c>
      <c r="H9" s="315" t="s">
        <v>1475</v>
      </c>
      <c r="I9" s="313" t="s">
        <v>343</v>
      </c>
      <c r="J9" s="317"/>
      <c r="K9" s="313" t="s">
        <v>1438</v>
      </c>
      <c r="L9" s="314" t="s">
        <v>1476</v>
      </c>
      <c r="M9" s="315" t="s">
        <v>1477</v>
      </c>
      <c r="N9" s="313" t="s">
        <v>1478</v>
      </c>
      <c r="O9" s="313">
        <v>1</v>
      </c>
      <c r="P9" s="315" t="s">
        <v>1461</v>
      </c>
      <c r="Q9" s="314" t="s">
        <v>1479</v>
      </c>
      <c r="R9" s="37"/>
    </row>
    <row r="10" spans="1:18" ht="63" customHeight="1">
      <c r="A10" s="45" t="s">
        <v>1480</v>
      </c>
      <c r="B10" s="39"/>
      <c r="C10" s="210" t="s">
        <v>1481</v>
      </c>
      <c r="D10" s="210" t="s">
        <v>1830</v>
      </c>
      <c r="E10" s="218">
        <v>180</v>
      </c>
      <c r="F10" s="314"/>
      <c r="G10" s="313">
        <v>1</v>
      </c>
      <c r="H10" s="315"/>
      <c r="I10" s="313" t="s">
        <v>343</v>
      </c>
      <c r="J10" s="317"/>
      <c r="K10" s="313" t="s">
        <v>1470</v>
      </c>
      <c r="L10" s="314" t="s">
        <v>1482</v>
      </c>
      <c r="M10" s="315" t="s">
        <v>1477</v>
      </c>
      <c r="N10" s="313" t="s">
        <v>1466</v>
      </c>
      <c r="O10" s="313">
        <v>1</v>
      </c>
      <c r="P10" s="315" t="s">
        <v>1461</v>
      </c>
      <c r="Q10" s="314" t="s">
        <v>1483</v>
      </c>
      <c r="R10" s="37"/>
    </row>
    <row r="11" spans="1:18" ht="63" customHeight="1">
      <c r="A11" s="218" t="s">
        <v>1837</v>
      </c>
      <c r="B11" s="44"/>
      <c r="C11" s="210" t="s">
        <v>1484</v>
      </c>
      <c r="D11" s="210" t="s">
        <v>1836</v>
      </c>
      <c r="E11" s="218">
        <v>160</v>
      </c>
      <c r="F11" s="314" t="s">
        <v>1485</v>
      </c>
      <c r="G11" s="313">
        <v>1</v>
      </c>
      <c r="H11" s="315" t="s">
        <v>1086</v>
      </c>
      <c r="I11" s="313" t="s">
        <v>343</v>
      </c>
      <c r="J11" s="315" t="s">
        <v>1486</v>
      </c>
      <c r="K11" s="313" t="s">
        <v>1438</v>
      </c>
      <c r="L11" s="319"/>
      <c r="M11" s="315" t="s">
        <v>1487</v>
      </c>
      <c r="N11" s="313" t="s">
        <v>1466</v>
      </c>
      <c r="O11" s="313">
        <v>1</v>
      </c>
      <c r="P11" s="315" t="s">
        <v>1488</v>
      </c>
      <c r="Q11" s="313" t="s">
        <v>1489</v>
      </c>
    </row>
    <row r="12" spans="1:18" ht="63" customHeight="1">
      <c r="A12" s="218" t="s">
        <v>1490</v>
      </c>
      <c r="B12" s="44"/>
      <c r="C12" s="210" t="s">
        <v>1491</v>
      </c>
      <c r="D12" s="210" t="s">
        <v>1836</v>
      </c>
      <c r="E12" s="218">
        <v>240</v>
      </c>
      <c r="F12" s="314" t="s">
        <v>1492</v>
      </c>
      <c r="G12" s="313">
        <v>1</v>
      </c>
      <c r="H12" s="315" t="s">
        <v>1351</v>
      </c>
      <c r="I12" s="313" t="s">
        <v>343</v>
      </c>
      <c r="J12" s="315" t="s">
        <v>1486</v>
      </c>
      <c r="K12" s="313" t="s">
        <v>1438</v>
      </c>
      <c r="L12" s="314" t="s">
        <v>1493</v>
      </c>
      <c r="M12" s="315" t="s">
        <v>1477</v>
      </c>
      <c r="N12" s="313" t="s">
        <v>1466</v>
      </c>
      <c r="O12" s="313">
        <v>2</v>
      </c>
      <c r="P12" s="315" t="s">
        <v>1494</v>
      </c>
      <c r="Q12" s="313" t="s">
        <v>1495</v>
      </c>
    </row>
    <row r="13" spans="1:18" ht="63" customHeight="1">
      <c r="A13" s="45" t="s">
        <v>1496</v>
      </c>
      <c r="B13" s="44"/>
      <c r="C13" s="210" t="s">
        <v>1497</v>
      </c>
      <c r="D13" s="210" t="s">
        <v>1836</v>
      </c>
      <c r="E13" s="218">
        <v>350</v>
      </c>
      <c r="F13" s="314" t="s">
        <v>1498</v>
      </c>
      <c r="G13" s="313">
        <v>1</v>
      </c>
      <c r="H13" s="315" t="s">
        <v>1351</v>
      </c>
      <c r="I13" s="313" t="s">
        <v>343</v>
      </c>
      <c r="J13" s="315" t="s">
        <v>1486</v>
      </c>
      <c r="K13" s="313" t="s">
        <v>1438</v>
      </c>
      <c r="L13" s="314" t="s">
        <v>1499</v>
      </c>
      <c r="M13" s="315" t="s">
        <v>1487</v>
      </c>
      <c r="N13" s="313" t="s">
        <v>1466</v>
      </c>
      <c r="O13" s="313">
        <v>2</v>
      </c>
      <c r="P13" s="315" t="s">
        <v>1500</v>
      </c>
      <c r="Q13" s="313" t="s">
        <v>1501</v>
      </c>
    </row>
    <row r="14" spans="1:18" ht="63" customHeight="1">
      <c r="A14" s="47" t="s">
        <v>1502</v>
      </c>
      <c r="B14" s="44"/>
      <c r="C14" s="210" t="s">
        <v>1503</v>
      </c>
      <c r="D14" s="210" t="s">
        <v>1830</v>
      </c>
      <c r="E14" s="210">
        <v>440</v>
      </c>
      <c r="F14" s="314" t="s">
        <v>1504</v>
      </c>
      <c r="G14" s="313">
        <v>1</v>
      </c>
      <c r="H14" s="315" t="s">
        <v>1351</v>
      </c>
      <c r="I14" s="313" t="s">
        <v>343</v>
      </c>
      <c r="J14" s="315" t="s">
        <v>1486</v>
      </c>
      <c r="K14" s="313" t="s">
        <v>1438</v>
      </c>
      <c r="L14" s="314" t="s">
        <v>1505</v>
      </c>
      <c r="M14" s="315" t="s">
        <v>1453</v>
      </c>
      <c r="N14" s="313" t="s">
        <v>1466</v>
      </c>
      <c r="O14" s="313">
        <v>3</v>
      </c>
      <c r="P14" s="315" t="s">
        <v>1506</v>
      </c>
      <c r="Q14" s="313" t="s">
        <v>1507</v>
      </c>
    </row>
    <row r="15" spans="1:18" ht="63" customHeight="1">
      <c r="A15" s="218" t="s">
        <v>1508</v>
      </c>
      <c r="B15" s="38"/>
      <c r="C15" s="210" t="s">
        <v>1509</v>
      </c>
      <c r="D15" s="210" t="s">
        <v>1836</v>
      </c>
      <c r="E15" s="218">
        <v>349</v>
      </c>
      <c r="F15" s="314" t="s">
        <v>1498</v>
      </c>
      <c r="G15" s="313">
        <v>1</v>
      </c>
      <c r="H15" s="320" t="s">
        <v>1510</v>
      </c>
      <c r="I15" s="313">
        <v>1</v>
      </c>
      <c r="J15" s="320" t="s">
        <v>1511</v>
      </c>
      <c r="K15" s="313" t="s">
        <v>1512</v>
      </c>
      <c r="L15" s="314" t="s">
        <v>1513</v>
      </c>
      <c r="M15" s="315" t="s">
        <v>1477</v>
      </c>
      <c r="N15" s="313" t="s">
        <v>1466</v>
      </c>
      <c r="O15" s="313">
        <v>2</v>
      </c>
      <c r="P15" s="315" t="s">
        <v>1488</v>
      </c>
      <c r="Q15" s="313" t="s">
        <v>1489</v>
      </c>
    </row>
    <row r="16" spans="1:18" ht="63" customHeight="1">
      <c r="A16" s="47" t="s">
        <v>1514</v>
      </c>
      <c r="B16" s="38"/>
      <c r="C16" s="210" t="s">
        <v>1515</v>
      </c>
      <c r="D16" s="210" t="s">
        <v>1830</v>
      </c>
      <c r="E16" s="218">
        <v>770</v>
      </c>
      <c r="F16" s="314" t="s">
        <v>1516</v>
      </c>
      <c r="G16" s="313">
        <v>1</v>
      </c>
      <c r="H16" s="315" t="s">
        <v>1086</v>
      </c>
      <c r="I16" s="313">
        <v>1</v>
      </c>
      <c r="J16" s="315" t="s">
        <v>1517</v>
      </c>
      <c r="K16" s="313" t="s">
        <v>1470</v>
      </c>
      <c r="L16" s="314" t="s">
        <v>1518</v>
      </c>
      <c r="M16" s="315" t="s">
        <v>1477</v>
      </c>
      <c r="N16" s="313" t="s">
        <v>1466</v>
      </c>
      <c r="O16" s="313">
        <v>1</v>
      </c>
      <c r="P16" s="315" t="s">
        <v>1488</v>
      </c>
      <c r="Q16" s="313" t="s">
        <v>1519</v>
      </c>
    </row>
    <row r="17" spans="1:17" ht="63" customHeight="1">
      <c r="A17" s="218" t="s">
        <v>1520</v>
      </c>
      <c r="B17" s="38"/>
      <c r="C17" s="210" t="s">
        <v>1521</v>
      </c>
      <c r="D17" s="210" t="s">
        <v>1830</v>
      </c>
      <c r="E17" s="218">
        <v>415</v>
      </c>
      <c r="F17" s="314" t="s">
        <v>1522</v>
      </c>
      <c r="G17" s="313">
        <v>1</v>
      </c>
      <c r="H17" s="315" t="s">
        <v>1086</v>
      </c>
      <c r="I17" s="313" t="s">
        <v>343</v>
      </c>
      <c r="J17" s="317"/>
      <c r="K17" s="313" t="s">
        <v>1470</v>
      </c>
      <c r="L17" s="321" t="s">
        <v>1523</v>
      </c>
      <c r="M17" s="315"/>
      <c r="N17" s="313"/>
      <c r="O17" s="313"/>
      <c r="P17" s="315"/>
      <c r="Q17" s="313" t="s">
        <v>1524</v>
      </c>
    </row>
    <row r="18" spans="1:17" ht="63" customHeight="1">
      <c r="A18" s="47" t="s">
        <v>1525</v>
      </c>
      <c r="B18" s="38"/>
      <c r="C18" s="210" t="s">
        <v>1526</v>
      </c>
      <c r="D18" s="210" t="s">
        <v>1830</v>
      </c>
      <c r="E18" s="218">
        <v>240</v>
      </c>
      <c r="F18" s="314" t="s">
        <v>1527</v>
      </c>
      <c r="G18" s="313">
        <v>1</v>
      </c>
      <c r="H18" s="317"/>
      <c r="I18" s="313"/>
      <c r="J18" s="317"/>
      <c r="K18" s="313" t="s">
        <v>1438</v>
      </c>
      <c r="L18" s="319"/>
      <c r="M18" s="315" t="s">
        <v>1453</v>
      </c>
      <c r="N18" s="313" t="s">
        <v>1528</v>
      </c>
      <c r="O18" s="313">
        <v>1</v>
      </c>
      <c r="P18" s="320" t="s">
        <v>1529</v>
      </c>
      <c r="Q18" s="313" t="s">
        <v>1530</v>
      </c>
    </row>
    <row r="19" spans="1:17" ht="63" customHeight="1">
      <c r="A19" s="47" t="s">
        <v>1531</v>
      </c>
      <c r="B19" s="38"/>
      <c r="C19" s="210" t="s">
        <v>1532</v>
      </c>
      <c r="D19" s="210" t="s">
        <v>1836</v>
      </c>
      <c r="E19" s="218">
        <v>180</v>
      </c>
      <c r="F19" s="314" t="s">
        <v>1533</v>
      </c>
      <c r="G19" s="313">
        <v>1</v>
      </c>
      <c r="H19" s="317"/>
      <c r="I19" s="313"/>
      <c r="J19" s="317"/>
      <c r="K19" s="313" t="s">
        <v>1438</v>
      </c>
      <c r="L19" s="314" t="s">
        <v>19</v>
      </c>
      <c r="M19" s="315" t="s">
        <v>1477</v>
      </c>
      <c r="N19" s="315" t="s">
        <v>1478</v>
      </c>
      <c r="O19" s="315">
        <v>1</v>
      </c>
      <c r="P19" s="315" t="s">
        <v>1461</v>
      </c>
      <c r="Q19" s="313" t="s">
        <v>1534</v>
      </c>
    </row>
    <row r="20" spans="1:17" ht="63" customHeight="1">
      <c r="A20" s="45" t="s">
        <v>1535</v>
      </c>
      <c r="B20" s="38"/>
      <c r="C20" s="210" t="s">
        <v>1536</v>
      </c>
      <c r="D20" s="210" t="s">
        <v>1836</v>
      </c>
      <c r="E20" s="218">
        <v>90</v>
      </c>
      <c r="F20" s="317"/>
      <c r="G20" s="313">
        <v>1</v>
      </c>
      <c r="H20" s="317"/>
      <c r="I20" s="313"/>
      <c r="J20" s="317"/>
      <c r="K20" s="313" t="s">
        <v>1318</v>
      </c>
      <c r="L20" s="319"/>
      <c r="M20" s="315" t="s">
        <v>1453</v>
      </c>
      <c r="N20" s="313" t="s">
        <v>1537</v>
      </c>
      <c r="O20" s="313">
        <v>1</v>
      </c>
      <c r="P20" s="315" t="s">
        <v>1461</v>
      </c>
      <c r="Q20" s="313" t="s">
        <v>1538</v>
      </c>
    </row>
    <row r="21" spans="1:17" ht="63" customHeight="1">
      <c r="A21" s="45" t="s">
        <v>1539</v>
      </c>
      <c r="B21" s="38"/>
      <c r="C21" s="210" t="s">
        <v>1540</v>
      </c>
      <c r="D21" s="210" t="s">
        <v>1836</v>
      </c>
      <c r="E21" s="218">
        <v>90</v>
      </c>
      <c r="F21" s="317"/>
      <c r="G21" s="313">
        <v>1</v>
      </c>
      <c r="H21" s="317"/>
      <c r="I21" s="313"/>
      <c r="J21" s="317"/>
      <c r="K21" s="313" t="s">
        <v>1438</v>
      </c>
      <c r="L21" s="314" t="s">
        <v>19</v>
      </c>
      <c r="M21" s="315" t="s">
        <v>1453</v>
      </c>
      <c r="N21" s="315" t="s">
        <v>1478</v>
      </c>
      <c r="O21" s="313">
        <v>1</v>
      </c>
      <c r="P21" s="315" t="s">
        <v>1461</v>
      </c>
      <c r="Q21" s="313" t="s">
        <v>1541</v>
      </c>
    </row>
    <row r="22" spans="1:17" ht="63" customHeight="1">
      <c r="A22" s="45" t="s">
        <v>1542</v>
      </c>
      <c r="B22" s="38"/>
      <c r="C22" s="210" t="s">
        <v>1543</v>
      </c>
      <c r="D22" s="210" t="s">
        <v>1830</v>
      </c>
      <c r="E22" s="218">
        <v>30</v>
      </c>
      <c r="F22" s="317"/>
      <c r="G22" s="313"/>
      <c r="H22" s="317"/>
      <c r="I22" s="313"/>
      <c r="J22" s="317"/>
      <c r="K22" s="317"/>
      <c r="L22" s="314" t="s">
        <v>1544</v>
      </c>
      <c r="M22" s="315"/>
      <c r="N22" s="313"/>
      <c r="O22" s="313"/>
      <c r="P22" s="315"/>
      <c r="Q22" s="313" t="s">
        <v>1545</v>
      </c>
    </row>
    <row r="23" spans="1:17" ht="63" customHeight="1">
      <c r="A23" s="45" t="s">
        <v>1546</v>
      </c>
      <c r="B23" s="38"/>
      <c r="C23" s="210" t="s">
        <v>1547</v>
      </c>
      <c r="D23" s="210" t="s">
        <v>1836</v>
      </c>
      <c r="E23" s="218">
        <v>150</v>
      </c>
      <c r="F23" s="314" t="s">
        <v>1548</v>
      </c>
      <c r="G23" s="313">
        <v>1</v>
      </c>
      <c r="H23" s="322"/>
      <c r="I23" s="313"/>
      <c r="J23" s="317"/>
      <c r="K23" s="313" t="s">
        <v>1438</v>
      </c>
      <c r="L23" s="314" t="s">
        <v>1549</v>
      </c>
      <c r="M23" s="315" t="s">
        <v>1453</v>
      </c>
      <c r="N23" s="313"/>
      <c r="O23" s="317"/>
      <c r="P23" s="317"/>
      <c r="Q23" s="313" t="s">
        <v>1550</v>
      </c>
    </row>
    <row r="24" spans="1:17" ht="63" customHeight="1">
      <c r="A24" s="45" t="s">
        <v>1551</v>
      </c>
      <c r="B24" s="38"/>
      <c r="C24" s="210" t="s">
        <v>1552</v>
      </c>
      <c r="D24" s="210" t="s">
        <v>1836</v>
      </c>
      <c r="E24" s="218">
        <v>130</v>
      </c>
      <c r="F24" s="314" t="s">
        <v>1553</v>
      </c>
      <c r="G24" s="313">
        <v>1</v>
      </c>
      <c r="H24" s="317"/>
      <c r="I24" s="313"/>
      <c r="J24" s="317"/>
      <c r="K24" s="313" t="s">
        <v>1438</v>
      </c>
      <c r="L24" s="314" t="s">
        <v>1554</v>
      </c>
      <c r="M24" s="315" t="s">
        <v>1453</v>
      </c>
      <c r="N24" s="317"/>
      <c r="O24" s="317"/>
      <c r="P24" s="317"/>
      <c r="Q24" s="313" t="s">
        <v>1550</v>
      </c>
    </row>
    <row r="25" spans="1:17" ht="63" customHeight="1">
      <c r="A25" s="45" t="s">
        <v>1555</v>
      </c>
      <c r="B25" s="38"/>
      <c r="C25" s="210" t="s">
        <v>1556</v>
      </c>
      <c r="D25" s="210" t="s">
        <v>1830</v>
      </c>
      <c r="E25" s="218">
        <v>8</v>
      </c>
      <c r="F25" s="317"/>
      <c r="G25" s="317"/>
      <c r="H25" s="317"/>
      <c r="I25" s="313"/>
      <c r="J25" s="317"/>
      <c r="K25" s="313" t="s">
        <v>1438</v>
      </c>
      <c r="L25" s="319"/>
      <c r="M25" s="317"/>
      <c r="N25" s="317"/>
      <c r="O25" s="317"/>
      <c r="P25" s="317"/>
      <c r="Q25" s="313" t="s">
        <v>1557</v>
      </c>
    </row>
    <row r="26" spans="1:17" ht="63" customHeight="1">
      <c r="A26" s="45" t="s">
        <v>1558</v>
      </c>
      <c r="B26" s="38"/>
      <c r="C26" s="210" t="s">
        <v>1559</v>
      </c>
      <c r="D26" s="210" t="s">
        <v>1830</v>
      </c>
      <c r="E26" s="218">
        <v>8</v>
      </c>
      <c r="F26" s="317"/>
      <c r="G26" s="317"/>
      <c r="H26" s="317"/>
      <c r="I26" s="313"/>
      <c r="J26" s="317"/>
      <c r="K26" s="313" t="s">
        <v>1438</v>
      </c>
      <c r="L26" s="319"/>
      <c r="M26" s="317"/>
      <c r="N26" s="317"/>
      <c r="O26" s="317"/>
      <c r="P26" s="317"/>
      <c r="Q26" s="313" t="s">
        <v>1560</v>
      </c>
    </row>
  </sheetData>
  <sheetProtection algorithmName="SHA-512" hashValue="QVARvPvsatgnZarRN1GQtJjtVAJCIPRCa8ANnHeh4P4wtJrR5wXshxwFVrxHIZVsQFTMTZ5rtp++h4fPnQhgKQ==" saltValue="uTFFDe/B9RAc0X+DDRFtEQ==" spinCount="100000" sheet="1" objects="1" scenarios="1"/>
  <mergeCells count="1">
    <mergeCell ref="E1:G1"/>
  </mergeCells>
  <pageMargins left="0.25" right="0.25" top="0.75" bottom="0.75" header="0.3" footer="0.3"/>
  <pageSetup paperSize="9" scale="10" fitToHeight="0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994" r:id="rId4" name="Button 2">
              <controlPr defaultSize="0" print="0" autoFill="0" autoPict="0" macro="[0]!Sheet15.HDD_show_main_menu">
                <anchor moveWithCells="1" sizeWithCells="1">
                  <from>
                    <xdr:col>0</xdr:col>
                    <xdr:colOff>361950</xdr:colOff>
                    <xdr:row>0</xdr:row>
                    <xdr:rowOff>152400</xdr:rowOff>
                  </from>
                  <to>
                    <xdr:col>0</xdr:col>
                    <xdr:colOff>1571625</xdr:colOff>
                    <xdr:row>0</xdr:row>
                    <xdr:rowOff>571500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3" id="{A445FDD2-8E4E-45C5-8D51-6B9295D23A0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G3</xm:sqref>
        </x14:conditionalFormatting>
        <x14:conditionalFormatting xmlns:xm="http://schemas.microsoft.com/office/excel/2006/main">
          <x14:cfRule type="iconSet" priority="22" id="{D4C67804-D7E1-4F4B-AED6-D665665FA93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G4</xm:sqref>
        </x14:conditionalFormatting>
        <x14:conditionalFormatting xmlns:xm="http://schemas.microsoft.com/office/excel/2006/main">
          <x14:cfRule type="iconSet" priority="28" id="{E23530C8-8DBC-4BB1-A81A-26452BC9103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21" id="{9C925B59-C294-4EA8-B00E-FF3D1AD28F2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G6</xm:sqref>
        </x14:conditionalFormatting>
        <x14:conditionalFormatting xmlns:xm="http://schemas.microsoft.com/office/excel/2006/main">
          <x14:cfRule type="iconSet" priority="20" id="{691D831A-13CF-47D2-8A28-F3038D60476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G7</xm:sqref>
        </x14:conditionalFormatting>
        <x14:conditionalFormatting xmlns:xm="http://schemas.microsoft.com/office/excel/2006/main">
          <x14:cfRule type="iconSet" priority="19" id="{2F89AC6A-3A9A-4B0C-8B10-8D369538E7B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G8</xm:sqref>
        </x14:conditionalFormatting>
        <x14:conditionalFormatting xmlns:xm="http://schemas.microsoft.com/office/excel/2006/main">
          <x14:cfRule type="iconSet" priority="18" id="{F6D8779C-A042-4200-ACA8-BF09915F618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G9:G10</xm:sqref>
        </x14:conditionalFormatting>
        <x14:conditionalFormatting xmlns:xm="http://schemas.microsoft.com/office/excel/2006/main">
          <x14:cfRule type="iconSet" priority="17" id="{3BF8293A-3B38-451B-86A4-ED65E93FD94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G11</xm:sqref>
        </x14:conditionalFormatting>
        <x14:conditionalFormatting xmlns:xm="http://schemas.microsoft.com/office/excel/2006/main">
          <x14:cfRule type="iconSet" priority="16" id="{511086BA-85A9-427B-95B4-74CC04EE876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G12</xm:sqref>
        </x14:conditionalFormatting>
        <x14:conditionalFormatting xmlns:xm="http://schemas.microsoft.com/office/excel/2006/main">
          <x14:cfRule type="iconSet" priority="15" id="{B5736B01-29D3-43DF-9F5F-D44D23A7147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G13</xm:sqref>
        </x14:conditionalFormatting>
        <x14:conditionalFormatting xmlns:xm="http://schemas.microsoft.com/office/excel/2006/main">
          <x14:cfRule type="iconSet" priority="34" id="{BA766EF6-FC8C-4E0F-9926-ED53740A44B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G14</xm:sqref>
        </x14:conditionalFormatting>
        <x14:conditionalFormatting xmlns:xm="http://schemas.microsoft.com/office/excel/2006/main">
          <x14:cfRule type="iconSet" priority="33" id="{9E4933AC-524D-4E06-950D-3F13E3C594D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G15</xm:sqref>
        </x14:conditionalFormatting>
        <x14:conditionalFormatting xmlns:xm="http://schemas.microsoft.com/office/excel/2006/main">
          <x14:cfRule type="iconSet" priority="32" id="{CC37FFCC-6987-493A-A570-11459EDED32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G16</xm:sqref>
        </x14:conditionalFormatting>
        <x14:conditionalFormatting xmlns:xm="http://schemas.microsoft.com/office/excel/2006/main">
          <x14:cfRule type="iconSet" priority="31" id="{9E81D2D1-C991-4797-B63C-649C5D8AF9D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G17</xm:sqref>
        </x14:conditionalFormatting>
        <x14:conditionalFormatting xmlns:xm="http://schemas.microsoft.com/office/excel/2006/main">
          <x14:cfRule type="iconSet" priority="30" id="{902A3F6B-7E64-43F4-B0D4-2D5A1ADE161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G18</xm:sqref>
        </x14:conditionalFormatting>
        <x14:conditionalFormatting xmlns:xm="http://schemas.microsoft.com/office/excel/2006/main">
          <x14:cfRule type="iconSet" priority="29" id="{1441D502-4E85-4B74-B0C2-A33F3C2A6CA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27" id="{CC67EF50-FF78-4012-B5A0-71512B7C5A8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G20:G21</xm:sqref>
        </x14:conditionalFormatting>
        <x14:conditionalFormatting xmlns:xm="http://schemas.microsoft.com/office/excel/2006/main">
          <x14:cfRule type="iconSet" priority="26" id="{CDC0277E-F40E-4A2C-8142-7287031259C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G22</xm:sqref>
        </x14:conditionalFormatting>
        <x14:conditionalFormatting xmlns:xm="http://schemas.microsoft.com/office/excel/2006/main">
          <x14:cfRule type="iconSet" priority="25" id="{C23C9758-558A-451A-8343-48C5A725B38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24" id="{D0E21F37-0D86-4A86-B268-82A6DB6B1B4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G24</xm:sqref>
        </x14:conditionalFormatting>
        <x14:conditionalFormatting xmlns:xm="http://schemas.microsoft.com/office/excel/2006/main">
          <x14:cfRule type="iconSet" priority="36" id="{3565F0E5-3123-4493-97FC-1C2CB7EAD84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40" id="{652D2CB9-7307-4D17-AC1E-FD7E8E8956F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37" id="{ACA605FE-5786-48E4-B1D9-999DFCFF2E3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I9:I10</xm:sqref>
        </x14:conditionalFormatting>
        <x14:conditionalFormatting xmlns:xm="http://schemas.microsoft.com/office/excel/2006/main">
          <x14:cfRule type="iconSet" priority="44" id="{161BD72C-5C94-4D81-BA78-25D11E4B46A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43" id="{DA271DF5-05C3-4732-BC5E-70162DEE3FC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35" id="{D0700A49-DBC6-4952-9DA8-79AC5516D74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47" id="{7AD7926D-5AA2-43AA-A737-B092BC49083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I14 I3:I4 I7:I8</xm:sqref>
        </x14:conditionalFormatting>
        <x14:conditionalFormatting xmlns:xm="http://schemas.microsoft.com/office/excel/2006/main">
          <x14:cfRule type="iconSet" priority="45" id="{766B4508-18CE-4EF2-88FD-A70AEE6858E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42" id="{E0BAEAE4-6CC8-4DF4-8C63-8957B4B42EA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41" id="{7D2253B9-5357-456A-9CA2-54A54687F6C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38" id="{CE0AD3D1-2C97-404A-918E-64E15DCF956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I20:I22</xm:sqref>
        </x14:conditionalFormatting>
        <x14:conditionalFormatting xmlns:xm="http://schemas.microsoft.com/office/excel/2006/main">
          <x14:cfRule type="iconSet" priority="48" id="{F3876DCD-C163-43B8-8ED8-865D2DC4EF1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I23:I26</xm:sqref>
        </x14:conditionalFormatting>
        <x14:conditionalFormatting xmlns:xm="http://schemas.microsoft.com/office/excel/2006/main">
          <x14:cfRule type="iconSet" priority="49" id="{84534276-DBB2-4D02-ACDC-848D61F8089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J3:J4</xm:sqref>
        </x14:conditionalFormatting>
        <x14:conditionalFormatting xmlns:xm="http://schemas.microsoft.com/office/excel/2006/main">
          <x14:cfRule type="iconSet" priority="39" id="{9FB763CF-B100-4120-828A-D00A3EFB48E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J6</xm:sqref>
        </x14:conditionalFormatting>
        <x14:conditionalFormatting xmlns:xm="http://schemas.microsoft.com/office/excel/2006/main">
          <x14:cfRule type="iconSet" priority="46" id="{2130132E-830C-4109-9530-B23963D9C62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46183-FCC9-4A02-8D93-70A7159ABAFB}">
  <sheetPr codeName="Sheet20">
    <pageSetUpPr fitToPage="1"/>
  </sheetPr>
  <dimension ref="A1:Q38"/>
  <sheetViews>
    <sheetView rightToLeft="1" topLeftCell="G1" zoomScaleNormal="100" workbookViewId="0">
      <selection activeCell="C38" sqref="C38"/>
    </sheetView>
  </sheetViews>
  <sheetFormatPr defaultColWidth="9.125" defaultRowHeight="14.25"/>
  <cols>
    <col min="1" max="1" width="26" style="34" bestFit="1" customWidth="1"/>
    <col min="2" max="2" width="18.125" style="34" customWidth="1"/>
    <col min="3" max="3" width="28" style="34" customWidth="1"/>
    <col min="4" max="4" width="9" style="34" customWidth="1"/>
    <col min="5" max="5" width="26.125" style="34" customWidth="1"/>
    <col min="6" max="6" width="20.25" style="34" bestFit="1" customWidth="1"/>
    <col min="7" max="7" width="15.125" style="34" customWidth="1"/>
    <col min="8" max="8" width="13.75" style="34" customWidth="1"/>
    <col min="9" max="9" width="9.375" style="34" bestFit="1" customWidth="1"/>
    <col min="10" max="10" width="15.125" style="34" customWidth="1"/>
    <col min="11" max="11" width="19.875" style="34" bestFit="1" customWidth="1"/>
    <col min="12" max="12" width="35.875" style="34" customWidth="1"/>
    <col min="13" max="13" width="17" style="34" customWidth="1"/>
    <col min="14" max="14" width="10.25" style="34" customWidth="1"/>
    <col min="15" max="15" width="11" style="34" customWidth="1"/>
    <col min="16" max="16" width="11.25" style="34" customWidth="1"/>
    <col min="17" max="17" width="34" style="34" customWidth="1"/>
    <col min="18" max="18" width="10" style="34" customWidth="1"/>
    <col min="19" max="16384" width="9.125" style="34"/>
  </cols>
  <sheetData>
    <row r="1" spans="1:17" ht="61.5" customHeight="1">
      <c r="B1" s="262"/>
      <c r="C1" s="262"/>
      <c r="D1" s="262"/>
      <c r="E1" s="402" t="s">
        <v>1936</v>
      </c>
      <c r="F1" s="403"/>
      <c r="G1" s="404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7" ht="64.5" customHeight="1">
      <c r="A2" s="35" t="s">
        <v>0</v>
      </c>
      <c r="B2" s="35" t="s">
        <v>139</v>
      </c>
      <c r="C2" s="36" t="s">
        <v>1422</v>
      </c>
      <c r="D2" s="36" t="s">
        <v>1829</v>
      </c>
      <c r="E2" s="252" t="s">
        <v>1423</v>
      </c>
      <c r="F2" s="252" t="s">
        <v>1424</v>
      </c>
      <c r="G2" s="253" t="s">
        <v>1425</v>
      </c>
      <c r="H2" s="36" t="s">
        <v>1426</v>
      </c>
      <c r="I2" s="36" t="s">
        <v>1427</v>
      </c>
      <c r="J2" s="36" t="s">
        <v>1428</v>
      </c>
      <c r="K2" s="36" t="s">
        <v>1429</v>
      </c>
      <c r="L2" s="36" t="s">
        <v>149</v>
      </c>
      <c r="M2" s="36" t="s">
        <v>1430</v>
      </c>
      <c r="N2" s="36" t="s">
        <v>1431</v>
      </c>
      <c r="O2" s="36" t="s">
        <v>1432</v>
      </c>
      <c r="P2" s="36" t="s">
        <v>1433</v>
      </c>
      <c r="Q2" s="36" t="s">
        <v>1434</v>
      </c>
    </row>
    <row r="3" spans="1:17" ht="63" customHeight="1">
      <c r="A3" s="218" t="s">
        <v>1561</v>
      </c>
      <c r="B3" s="44"/>
      <c r="C3" s="210" t="s">
        <v>1562</v>
      </c>
      <c r="D3" s="210" t="s">
        <v>1831</v>
      </c>
      <c r="E3" s="218">
        <v>610</v>
      </c>
      <c r="F3" s="314" t="s">
        <v>1563</v>
      </c>
      <c r="G3" s="314" t="s">
        <v>1621</v>
      </c>
      <c r="H3" s="314"/>
      <c r="I3" s="314"/>
      <c r="J3" s="314"/>
      <c r="K3" s="314" t="s">
        <v>1438</v>
      </c>
      <c r="L3" s="314" t="s">
        <v>1564</v>
      </c>
      <c r="M3" s="314"/>
      <c r="N3" s="314" t="s">
        <v>1454</v>
      </c>
      <c r="O3" s="314"/>
      <c r="P3" s="314"/>
      <c r="Q3" s="314" t="s">
        <v>1565</v>
      </c>
    </row>
    <row r="4" spans="1:17" ht="63" customHeight="1">
      <c r="A4" s="218" t="s">
        <v>1566</v>
      </c>
      <c r="B4" s="44"/>
      <c r="C4" s="210" t="s">
        <v>1567</v>
      </c>
      <c r="D4" s="210" t="s">
        <v>1831</v>
      </c>
      <c r="E4" s="218">
        <v>550</v>
      </c>
      <c r="F4" s="314"/>
      <c r="G4" s="314" t="s">
        <v>1621</v>
      </c>
      <c r="H4" s="314"/>
      <c r="I4" s="314"/>
      <c r="J4" s="314"/>
      <c r="K4" s="314"/>
      <c r="L4" s="314" t="s">
        <v>1568</v>
      </c>
      <c r="M4" s="314"/>
      <c r="N4" s="314" t="s">
        <v>1454</v>
      </c>
      <c r="O4" s="314"/>
      <c r="P4" s="314"/>
      <c r="Q4" s="314"/>
    </row>
    <row r="5" spans="1:17" ht="63" customHeight="1">
      <c r="A5" s="218" t="s">
        <v>1575</v>
      </c>
      <c r="B5" s="44"/>
      <c r="C5" s="210" t="s">
        <v>1576</v>
      </c>
      <c r="D5" s="210" t="s">
        <v>1831</v>
      </c>
      <c r="E5" s="218">
        <v>150</v>
      </c>
      <c r="F5" s="314" t="s">
        <v>1571</v>
      </c>
      <c r="G5" s="314" t="s">
        <v>1621</v>
      </c>
      <c r="H5" s="314"/>
      <c r="I5" s="314"/>
      <c r="J5" s="314"/>
      <c r="K5" s="314" t="s">
        <v>1438</v>
      </c>
      <c r="L5" s="314" t="s">
        <v>1577</v>
      </c>
      <c r="M5" s="320" t="s">
        <v>1445</v>
      </c>
      <c r="N5" s="314"/>
      <c r="O5" s="314"/>
      <c r="P5" s="314"/>
      <c r="Q5" s="314" t="s">
        <v>1574</v>
      </c>
    </row>
    <row r="6" spans="1:17" ht="63" customHeight="1">
      <c r="A6" s="218" t="s">
        <v>1569</v>
      </c>
      <c r="B6" s="44"/>
      <c r="C6" s="210" t="s">
        <v>1876</v>
      </c>
      <c r="D6" s="210" t="s">
        <v>1831</v>
      </c>
      <c r="E6" s="218">
        <v>245</v>
      </c>
      <c r="F6" s="314" t="s">
        <v>1571</v>
      </c>
      <c r="G6" s="314" t="s">
        <v>1621</v>
      </c>
      <c r="H6" s="314" t="s">
        <v>1572</v>
      </c>
      <c r="I6" s="314"/>
      <c r="J6" s="314"/>
      <c r="K6" s="314" t="s">
        <v>1438</v>
      </c>
      <c r="L6" s="314" t="s">
        <v>1570</v>
      </c>
      <c r="M6" s="320" t="s">
        <v>1573</v>
      </c>
      <c r="N6" s="314"/>
      <c r="O6" s="314"/>
      <c r="P6" s="314"/>
      <c r="Q6" s="314" t="s">
        <v>1574</v>
      </c>
    </row>
    <row r="7" spans="1:17" ht="71.25">
      <c r="A7" s="218" t="s">
        <v>1578</v>
      </c>
      <c r="B7" s="44"/>
      <c r="C7" s="210" t="s">
        <v>1579</v>
      </c>
      <c r="D7" s="210" t="s">
        <v>1831</v>
      </c>
      <c r="E7" s="218">
        <v>285</v>
      </c>
      <c r="F7" s="314" t="s">
        <v>1571</v>
      </c>
      <c r="G7" s="314" t="s">
        <v>1621</v>
      </c>
      <c r="H7" s="314"/>
      <c r="I7" s="314"/>
      <c r="J7" s="314"/>
      <c r="K7" s="314" t="s">
        <v>1438</v>
      </c>
      <c r="L7" s="314" t="s">
        <v>1580</v>
      </c>
      <c r="M7" s="314"/>
      <c r="N7" s="314"/>
      <c r="O7" s="314"/>
      <c r="P7" s="314"/>
      <c r="Q7" s="314" t="s">
        <v>1581</v>
      </c>
    </row>
    <row r="8" spans="1:17" ht="63" customHeight="1">
      <c r="A8" s="218" t="s">
        <v>1582</v>
      </c>
      <c r="B8" s="39"/>
      <c r="C8" s="210" t="s">
        <v>1583</v>
      </c>
      <c r="D8" s="210" t="s">
        <v>1831</v>
      </c>
      <c r="E8" s="218">
        <v>140</v>
      </c>
      <c r="F8" s="314"/>
      <c r="G8" s="314" t="s">
        <v>1621</v>
      </c>
      <c r="H8" s="314"/>
      <c r="I8" s="314"/>
      <c r="J8" s="314"/>
      <c r="K8" s="314" t="s">
        <v>1438</v>
      </c>
      <c r="L8" s="314"/>
      <c r="M8" s="314"/>
      <c r="N8" s="314"/>
      <c r="O8" s="314"/>
      <c r="P8" s="314"/>
      <c r="Q8" s="314"/>
    </row>
    <row r="9" spans="1:17" ht="63" customHeight="1">
      <c r="A9" s="218" t="s">
        <v>1584</v>
      </c>
      <c r="B9" s="39"/>
      <c r="C9" s="210" t="s">
        <v>1585</v>
      </c>
      <c r="D9" s="210" t="s">
        <v>1831</v>
      </c>
      <c r="E9" s="218">
        <v>440</v>
      </c>
      <c r="F9" s="314"/>
      <c r="G9" s="314" t="s">
        <v>1621</v>
      </c>
      <c r="H9" s="314"/>
      <c r="I9" s="314"/>
      <c r="J9" s="314"/>
      <c r="K9" s="314" t="s">
        <v>1438</v>
      </c>
      <c r="L9" s="314"/>
      <c r="M9" s="314"/>
      <c r="N9" s="314"/>
      <c r="O9" s="314"/>
      <c r="P9" s="314"/>
      <c r="Q9" s="314"/>
    </row>
    <row r="10" spans="1:17" ht="63" customHeight="1">
      <c r="A10" s="218" t="s">
        <v>1586</v>
      </c>
      <c r="B10" s="44"/>
      <c r="C10" s="210" t="s">
        <v>1877</v>
      </c>
      <c r="D10" s="210" t="s">
        <v>1831</v>
      </c>
      <c r="E10" s="218">
        <v>122</v>
      </c>
      <c r="F10" s="314"/>
      <c r="G10" s="314" t="s">
        <v>1621</v>
      </c>
      <c r="H10" s="314"/>
      <c r="I10" s="314"/>
      <c r="J10" s="314"/>
      <c r="K10" s="314" t="s">
        <v>1438</v>
      </c>
      <c r="L10" s="314"/>
      <c r="M10" s="314"/>
      <c r="N10" s="314"/>
      <c r="O10" s="314"/>
      <c r="P10" s="314"/>
      <c r="Q10" s="314"/>
    </row>
    <row r="11" spans="1:17" ht="63" customHeight="1">
      <c r="A11" s="218" t="s">
        <v>1587</v>
      </c>
      <c r="B11" s="39"/>
      <c r="C11" s="210" t="s">
        <v>1588</v>
      </c>
      <c r="D11" s="210" t="s">
        <v>1831</v>
      </c>
      <c r="E11" s="218">
        <v>52</v>
      </c>
      <c r="F11" s="314" t="s">
        <v>1485</v>
      </c>
      <c r="G11" s="314" t="s">
        <v>1621</v>
      </c>
      <c r="H11" s="314" t="s">
        <v>1589</v>
      </c>
      <c r="I11" s="314"/>
      <c r="J11" s="320" t="s">
        <v>1590</v>
      </c>
      <c r="K11" s="314" t="s">
        <v>1438</v>
      </c>
      <c r="L11" s="320" t="s">
        <v>1591</v>
      </c>
      <c r="M11" s="314"/>
      <c r="N11" s="314"/>
      <c r="O11" s="314"/>
      <c r="P11" s="314"/>
      <c r="Q11" s="314" t="s">
        <v>1592</v>
      </c>
    </row>
    <row r="12" spans="1:17" ht="63" customHeight="1">
      <c r="A12" s="218" t="s">
        <v>1593</v>
      </c>
      <c r="B12" s="39"/>
      <c r="C12" s="210" t="s">
        <v>1594</v>
      </c>
      <c r="D12" s="210" t="s">
        <v>1831</v>
      </c>
      <c r="E12" s="218">
        <v>175</v>
      </c>
      <c r="F12" s="314" t="s">
        <v>1485</v>
      </c>
      <c r="G12" s="314" t="s">
        <v>1621</v>
      </c>
      <c r="H12" s="314" t="s">
        <v>1595</v>
      </c>
      <c r="I12" s="314">
        <v>1</v>
      </c>
      <c r="J12" s="314"/>
      <c r="K12" s="314" t="s">
        <v>1438</v>
      </c>
      <c r="L12" s="314"/>
      <c r="M12" s="314"/>
      <c r="N12" s="314"/>
      <c r="O12" s="314"/>
      <c r="P12" s="314"/>
      <c r="Q12" s="314" t="s">
        <v>1596</v>
      </c>
    </row>
    <row r="13" spans="1:17" ht="63" customHeight="1">
      <c r="A13" s="218" t="s">
        <v>1597</v>
      </c>
      <c r="B13" s="39"/>
      <c r="C13" s="210" t="s">
        <v>1598</v>
      </c>
      <c r="D13" s="210" t="s">
        <v>1831</v>
      </c>
      <c r="E13" s="218">
        <v>158</v>
      </c>
      <c r="F13" s="314" t="s">
        <v>1485</v>
      </c>
      <c r="G13" s="314" t="s">
        <v>1621</v>
      </c>
      <c r="H13" s="314" t="s">
        <v>1599</v>
      </c>
      <c r="I13" s="314"/>
      <c r="J13" s="320" t="s">
        <v>1486</v>
      </c>
      <c r="K13" s="314" t="s">
        <v>1438</v>
      </c>
      <c r="L13" s="314" t="s">
        <v>1600</v>
      </c>
      <c r="M13" s="314"/>
      <c r="N13" s="314"/>
      <c r="O13" s="314"/>
      <c r="P13" s="314"/>
      <c r="Q13" s="314" t="s">
        <v>1601</v>
      </c>
    </row>
    <row r="14" spans="1:17" ht="63" customHeight="1">
      <c r="A14" s="218" t="s">
        <v>1602</v>
      </c>
      <c r="B14" s="39"/>
      <c r="C14" s="210" t="s">
        <v>1603</v>
      </c>
      <c r="D14" s="210" t="s">
        <v>1831</v>
      </c>
      <c r="E14" s="218">
        <v>119</v>
      </c>
      <c r="F14" s="314" t="s">
        <v>1485</v>
      </c>
      <c r="G14" s="314" t="s">
        <v>1621</v>
      </c>
      <c r="H14" s="314" t="s">
        <v>1599</v>
      </c>
      <c r="I14" s="314"/>
      <c r="J14" s="320" t="s">
        <v>1486</v>
      </c>
      <c r="K14" s="314" t="s">
        <v>1438</v>
      </c>
      <c r="L14" s="314"/>
      <c r="M14" s="314"/>
      <c r="N14" s="314"/>
      <c r="O14" s="314"/>
      <c r="P14" s="314"/>
      <c r="Q14" s="314"/>
    </row>
    <row r="15" spans="1:17" ht="63" customHeight="1">
      <c r="A15" s="218" t="s">
        <v>1604</v>
      </c>
      <c r="B15" s="39"/>
      <c r="C15" s="210" t="s">
        <v>1605</v>
      </c>
      <c r="D15" s="210" t="s">
        <v>1831</v>
      </c>
      <c r="E15" s="218">
        <v>148</v>
      </c>
      <c r="F15" s="314" t="s">
        <v>1485</v>
      </c>
      <c r="G15" s="314" t="s">
        <v>1621</v>
      </c>
      <c r="H15" s="314" t="s">
        <v>1599</v>
      </c>
      <c r="I15" s="314"/>
      <c r="J15" s="320" t="s">
        <v>1590</v>
      </c>
      <c r="K15" s="314" t="s">
        <v>1438</v>
      </c>
      <c r="L15" s="314"/>
      <c r="M15" s="314"/>
      <c r="N15" s="314"/>
      <c r="O15" s="314"/>
      <c r="P15" s="314"/>
      <c r="Q15" s="314" t="s">
        <v>1606</v>
      </c>
    </row>
    <row r="16" spans="1:17" ht="63" customHeight="1">
      <c r="A16" s="218" t="s">
        <v>1607</v>
      </c>
      <c r="B16" s="39"/>
      <c r="C16" s="210" t="s">
        <v>1608</v>
      </c>
      <c r="D16" s="210" t="s">
        <v>1831</v>
      </c>
      <c r="E16" s="218">
        <v>365</v>
      </c>
      <c r="F16" s="314" t="s">
        <v>1485</v>
      </c>
      <c r="G16" s="314" t="s">
        <v>1621</v>
      </c>
      <c r="H16" s="314" t="s">
        <v>1599</v>
      </c>
      <c r="I16" s="314"/>
      <c r="J16" s="320" t="s">
        <v>1486</v>
      </c>
      <c r="K16" s="314" t="s">
        <v>1438</v>
      </c>
      <c r="L16" s="314"/>
      <c r="M16" s="314"/>
      <c r="N16" s="314"/>
      <c r="O16" s="314"/>
      <c r="P16" s="314"/>
      <c r="Q16" s="314" t="s">
        <v>1609</v>
      </c>
    </row>
    <row r="17" spans="1:17" ht="63" customHeight="1">
      <c r="A17" s="218" t="s">
        <v>1610</v>
      </c>
      <c r="B17" s="39"/>
      <c r="C17" s="210" t="s">
        <v>1611</v>
      </c>
      <c r="D17" s="210" t="s">
        <v>1831</v>
      </c>
      <c r="E17" s="218">
        <v>635</v>
      </c>
      <c r="F17" s="314" t="s">
        <v>1485</v>
      </c>
      <c r="G17" s="314" t="s">
        <v>1621</v>
      </c>
      <c r="H17" s="314" t="s">
        <v>1595</v>
      </c>
      <c r="I17" s="314"/>
      <c r="J17" s="320" t="s">
        <v>1517</v>
      </c>
      <c r="K17" s="314" t="s">
        <v>1470</v>
      </c>
      <c r="L17" s="314"/>
      <c r="M17" s="314"/>
      <c r="N17" s="314"/>
      <c r="O17" s="314"/>
      <c r="P17" s="314"/>
      <c r="Q17" s="314" t="s">
        <v>1612</v>
      </c>
    </row>
    <row r="18" spans="1:17" ht="63" customHeight="1">
      <c r="A18" s="218" t="s">
        <v>1613</v>
      </c>
      <c r="B18" s="39"/>
      <c r="C18" s="210" t="s">
        <v>1614</v>
      </c>
      <c r="D18" s="210" t="s">
        <v>1831</v>
      </c>
      <c r="E18" s="218">
        <v>89</v>
      </c>
      <c r="F18" s="314" t="s">
        <v>1571</v>
      </c>
      <c r="G18" s="314" t="s">
        <v>1621</v>
      </c>
      <c r="H18" s="314"/>
      <c r="I18" s="314"/>
      <c r="J18" s="320"/>
      <c r="K18" s="314" t="s">
        <v>1438</v>
      </c>
      <c r="L18" s="314" t="s">
        <v>1615</v>
      </c>
      <c r="M18" s="314"/>
      <c r="N18" s="314"/>
      <c r="O18" s="314"/>
      <c r="P18" s="314"/>
      <c r="Q18" s="314" t="s">
        <v>1616</v>
      </c>
    </row>
    <row r="19" spans="1:17" ht="63" customHeight="1">
      <c r="A19" s="218" t="s">
        <v>1617</v>
      </c>
      <c r="B19" s="39"/>
      <c r="C19" s="210" t="s">
        <v>2026</v>
      </c>
      <c r="D19" s="210" t="s">
        <v>1831</v>
      </c>
      <c r="E19" s="218">
        <v>89</v>
      </c>
      <c r="F19" s="314" t="s">
        <v>1571</v>
      </c>
      <c r="G19" s="314" t="s">
        <v>1621</v>
      </c>
      <c r="H19" s="314"/>
      <c r="I19" s="314"/>
      <c r="J19" s="320"/>
      <c r="K19" s="314" t="s">
        <v>1438</v>
      </c>
      <c r="L19" s="314" t="s">
        <v>1615</v>
      </c>
      <c r="M19" s="314"/>
      <c r="N19" s="314"/>
      <c r="O19" s="314"/>
      <c r="P19" s="314"/>
      <c r="Q19" s="314" t="s">
        <v>1616</v>
      </c>
    </row>
    <row r="20" spans="1:17" ht="63" customHeight="1">
      <c r="A20" s="218" t="s">
        <v>2020</v>
      </c>
      <c r="B20" s="39"/>
      <c r="C20" s="210" t="s">
        <v>2021</v>
      </c>
      <c r="D20" s="210" t="s">
        <v>1831</v>
      </c>
      <c r="E20" s="218">
        <v>160</v>
      </c>
      <c r="F20" s="314" t="s">
        <v>1571</v>
      </c>
      <c r="G20" s="314" t="s">
        <v>1621</v>
      </c>
      <c r="H20" s="314"/>
      <c r="I20" s="314"/>
      <c r="J20" s="320"/>
      <c r="K20" s="314" t="s">
        <v>1470</v>
      </c>
      <c r="L20" s="314" t="s">
        <v>1615</v>
      </c>
      <c r="M20" s="314"/>
      <c r="N20" s="314"/>
      <c r="O20" s="314"/>
      <c r="P20" s="314"/>
      <c r="Q20" s="314" t="s">
        <v>2022</v>
      </c>
    </row>
    <row r="21" spans="1:17" ht="63" customHeight="1">
      <c r="A21" s="218" t="s">
        <v>1618</v>
      </c>
      <c r="B21" s="39"/>
      <c r="C21" s="210" t="s">
        <v>1619</v>
      </c>
      <c r="D21" s="210" t="s">
        <v>1831</v>
      </c>
      <c r="E21" s="218">
        <v>100</v>
      </c>
      <c r="F21" s="314" t="s">
        <v>1620</v>
      </c>
      <c r="G21" s="314" t="s">
        <v>1621</v>
      </c>
      <c r="H21" s="320">
        <v>12</v>
      </c>
      <c r="I21" s="314" t="s">
        <v>343</v>
      </c>
      <c r="J21" s="314"/>
      <c r="K21" s="314" t="s">
        <v>1438</v>
      </c>
      <c r="L21" s="323" t="s">
        <v>1622</v>
      </c>
      <c r="M21" s="320"/>
      <c r="N21" s="314"/>
      <c r="O21" s="314"/>
      <c r="P21" s="320"/>
      <c r="Q21" s="314" t="s">
        <v>1623</v>
      </c>
    </row>
    <row r="22" spans="1:17" ht="63" customHeight="1">
      <c r="A22" s="218" t="s">
        <v>1624</v>
      </c>
      <c r="B22" s="39"/>
      <c r="C22" s="210" t="s">
        <v>1625</v>
      </c>
      <c r="D22" s="210" t="s">
        <v>1831</v>
      </c>
      <c r="E22" s="218">
        <v>56</v>
      </c>
      <c r="F22" s="314" t="s">
        <v>1620</v>
      </c>
      <c r="G22" s="314" t="s">
        <v>1621</v>
      </c>
      <c r="H22" s="314">
        <v>15</v>
      </c>
      <c r="I22" s="314" t="s">
        <v>343</v>
      </c>
      <c r="J22" s="314"/>
      <c r="K22" s="314" t="s">
        <v>1438</v>
      </c>
      <c r="L22" s="314" t="s">
        <v>1626</v>
      </c>
      <c r="M22" s="320"/>
      <c r="N22" s="314"/>
      <c r="O22" s="314"/>
      <c r="P22" s="320"/>
      <c r="Q22" s="314" t="s">
        <v>1627</v>
      </c>
    </row>
    <row r="23" spans="1:17" ht="63" customHeight="1">
      <c r="A23" s="218" t="s">
        <v>1628</v>
      </c>
      <c r="B23" s="39"/>
      <c r="C23" s="210" t="s">
        <v>1629</v>
      </c>
      <c r="D23" s="210" t="s">
        <v>1831</v>
      </c>
      <c r="E23" s="218">
        <v>190</v>
      </c>
      <c r="F23" s="314" t="s">
        <v>1630</v>
      </c>
      <c r="G23" s="314" t="s">
        <v>1621</v>
      </c>
      <c r="H23" s="314">
        <v>12</v>
      </c>
      <c r="I23" s="314" t="s">
        <v>343</v>
      </c>
      <c r="J23" s="314"/>
      <c r="K23" s="314" t="s">
        <v>1438</v>
      </c>
      <c r="L23" s="314" t="s">
        <v>1622</v>
      </c>
      <c r="M23" s="320"/>
      <c r="N23" s="320"/>
      <c r="O23" s="320"/>
      <c r="P23" s="320"/>
      <c r="Q23" s="314" t="s">
        <v>1631</v>
      </c>
    </row>
    <row r="24" spans="1:17" ht="63" customHeight="1">
      <c r="A24" s="218" t="s">
        <v>1632</v>
      </c>
      <c r="B24" s="39"/>
      <c r="C24" s="210" t="s">
        <v>1633</v>
      </c>
      <c r="D24" s="210" t="s">
        <v>1831</v>
      </c>
      <c r="E24" s="218">
        <v>252</v>
      </c>
      <c r="F24" s="314" t="s">
        <v>1630</v>
      </c>
      <c r="G24" s="314" t="s">
        <v>1621</v>
      </c>
      <c r="H24" s="314" t="s">
        <v>1510</v>
      </c>
      <c r="I24" s="314">
        <v>1</v>
      </c>
      <c r="J24" s="314"/>
      <c r="K24" s="314" t="s">
        <v>1512</v>
      </c>
      <c r="L24" s="314" t="s">
        <v>1622</v>
      </c>
      <c r="M24" s="320"/>
      <c r="N24" s="314"/>
      <c r="O24" s="314"/>
      <c r="P24" s="320"/>
      <c r="Q24" s="314" t="s">
        <v>1634</v>
      </c>
    </row>
    <row r="25" spans="1:17" ht="63" customHeight="1">
      <c r="A25" s="218" t="s">
        <v>1635</v>
      </c>
      <c r="B25" s="39"/>
      <c r="C25" s="210" t="s">
        <v>1636</v>
      </c>
      <c r="D25" s="210" t="s">
        <v>1831</v>
      </c>
      <c r="E25" s="218">
        <v>12</v>
      </c>
      <c r="F25" s="314"/>
      <c r="G25" s="314" t="s">
        <v>1621</v>
      </c>
      <c r="H25" s="314"/>
      <c r="I25" s="314" t="s">
        <v>343</v>
      </c>
      <c r="J25" s="314"/>
      <c r="K25" s="314" t="s">
        <v>1438</v>
      </c>
      <c r="L25" s="314" t="s">
        <v>1637</v>
      </c>
      <c r="M25" s="320"/>
      <c r="N25" s="320"/>
      <c r="O25" s="314"/>
      <c r="P25" s="320"/>
      <c r="Q25" s="314"/>
    </row>
    <row r="26" spans="1:17" ht="63" customHeight="1">
      <c r="A26" s="218" t="s">
        <v>1638</v>
      </c>
      <c r="B26" s="39"/>
      <c r="C26" s="210" t="s">
        <v>1639</v>
      </c>
      <c r="D26" s="210" t="s">
        <v>1831</v>
      </c>
      <c r="E26" s="218">
        <v>217</v>
      </c>
      <c r="F26" s="314" t="s">
        <v>1640</v>
      </c>
      <c r="G26" s="314" t="s">
        <v>1621</v>
      </c>
      <c r="H26" s="314" t="s">
        <v>1641</v>
      </c>
      <c r="I26" s="314" t="s">
        <v>343</v>
      </c>
      <c r="J26" s="314"/>
      <c r="K26" s="314" t="s">
        <v>1438</v>
      </c>
      <c r="L26" s="314" t="s">
        <v>1642</v>
      </c>
      <c r="M26" s="320"/>
      <c r="N26" s="314"/>
      <c r="O26" s="314"/>
      <c r="P26" s="320"/>
      <c r="Q26" s="314" t="s">
        <v>1643</v>
      </c>
    </row>
    <row r="27" spans="1:17" ht="63" customHeight="1">
      <c r="A27" s="218" t="s">
        <v>1644</v>
      </c>
      <c r="B27" s="39"/>
      <c r="C27" s="210" t="s">
        <v>1645</v>
      </c>
      <c r="D27" s="210" t="s">
        <v>1831</v>
      </c>
      <c r="E27" s="218">
        <v>73</v>
      </c>
      <c r="F27" s="314" t="s">
        <v>1640</v>
      </c>
      <c r="G27" s="314" t="s">
        <v>1621</v>
      </c>
      <c r="H27" s="324" t="s">
        <v>1646</v>
      </c>
      <c r="I27" s="314" t="s">
        <v>343</v>
      </c>
      <c r="J27" s="314"/>
      <c r="K27" s="314" t="s">
        <v>1438</v>
      </c>
      <c r="L27" s="314" t="s">
        <v>1647</v>
      </c>
      <c r="M27" s="320"/>
      <c r="N27" s="314"/>
      <c r="O27" s="314"/>
      <c r="P27" s="314"/>
      <c r="Q27" s="314" t="s">
        <v>1648</v>
      </c>
    </row>
    <row r="28" spans="1:17" ht="63" customHeight="1">
      <c r="A28" s="218" t="s">
        <v>1649</v>
      </c>
      <c r="B28" s="39"/>
      <c r="C28" s="210" t="s">
        <v>1650</v>
      </c>
      <c r="D28" s="210" t="s">
        <v>1831</v>
      </c>
      <c r="E28" s="218">
        <v>525</v>
      </c>
      <c r="F28" s="314"/>
      <c r="G28" s="314" t="s">
        <v>1621</v>
      </c>
      <c r="H28" s="314"/>
      <c r="I28" s="314" t="s">
        <v>343</v>
      </c>
      <c r="J28" s="314"/>
      <c r="K28" s="314" t="s">
        <v>1438</v>
      </c>
      <c r="L28" s="314" t="s">
        <v>1651</v>
      </c>
      <c r="M28" s="320"/>
      <c r="N28" s="314"/>
      <c r="O28" s="314"/>
      <c r="P28" s="314"/>
      <c r="Q28" s="314" t="s">
        <v>1652</v>
      </c>
    </row>
    <row r="29" spans="1:17" ht="63" customHeight="1">
      <c r="A29" s="218" t="s">
        <v>1653</v>
      </c>
      <c r="B29" s="39"/>
      <c r="C29" s="210" t="s">
        <v>1654</v>
      </c>
      <c r="D29" s="210" t="s">
        <v>1831</v>
      </c>
      <c r="E29" s="218">
        <v>220</v>
      </c>
      <c r="F29" s="314" t="s">
        <v>1571</v>
      </c>
      <c r="G29" s="314" t="s">
        <v>1621</v>
      </c>
      <c r="H29" s="314"/>
      <c r="I29" s="314" t="s">
        <v>343</v>
      </c>
      <c r="J29" s="314"/>
      <c r="K29" s="314" t="s">
        <v>1438</v>
      </c>
      <c r="L29" s="314" t="s">
        <v>1655</v>
      </c>
      <c r="M29" s="314"/>
      <c r="N29" s="314"/>
      <c r="O29" s="314"/>
      <c r="P29" s="314"/>
      <c r="Q29" s="314" t="s">
        <v>1656</v>
      </c>
    </row>
    <row r="30" spans="1:17" ht="63" customHeight="1">
      <c r="A30" s="218" t="s">
        <v>1657</v>
      </c>
      <c r="B30" s="39"/>
      <c r="C30" s="210" t="s">
        <v>1658</v>
      </c>
      <c r="D30" s="210" t="s">
        <v>1831</v>
      </c>
      <c r="E30" s="218">
        <v>220</v>
      </c>
      <c r="F30" s="314" t="s">
        <v>1571</v>
      </c>
      <c r="G30" s="314" t="s">
        <v>1621</v>
      </c>
      <c r="H30" s="314"/>
      <c r="I30" s="314" t="s">
        <v>343</v>
      </c>
      <c r="J30" s="314"/>
      <c r="K30" s="314" t="s">
        <v>1438</v>
      </c>
      <c r="L30" s="314" t="s">
        <v>1655</v>
      </c>
      <c r="M30" s="314"/>
      <c r="N30" s="314"/>
      <c r="O30" s="314"/>
      <c r="P30" s="314"/>
      <c r="Q30" s="314" t="s">
        <v>1656</v>
      </c>
    </row>
    <row r="31" spans="1:17" ht="63" customHeight="1">
      <c r="A31" s="218" t="s">
        <v>1659</v>
      </c>
      <c r="B31" s="39"/>
      <c r="C31" s="210" t="s">
        <v>1660</v>
      </c>
      <c r="D31" s="210" t="s">
        <v>1831</v>
      </c>
      <c r="E31" s="218">
        <v>12</v>
      </c>
      <c r="F31" s="314" t="s">
        <v>1661</v>
      </c>
      <c r="G31" s="314" t="s">
        <v>1621</v>
      </c>
      <c r="H31" s="314"/>
      <c r="I31" s="314"/>
      <c r="J31" s="314"/>
      <c r="K31" s="314" t="s">
        <v>1438</v>
      </c>
      <c r="L31" s="314"/>
      <c r="M31" s="314"/>
      <c r="N31" s="314"/>
      <c r="O31" s="314"/>
      <c r="P31" s="314"/>
      <c r="Q31" s="314" t="s">
        <v>1662</v>
      </c>
    </row>
    <row r="32" spans="1:17" ht="63" customHeight="1">
      <c r="A32" s="218" t="s">
        <v>1663</v>
      </c>
      <c r="B32" s="39"/>
      <c r="C32" s="210" t="s">
        <v>1664</v>
      </c>
      <c r="D32" s="210" t="s">
        <v>1831</v>
      </c>
      <c r="E32" s="218">
        <v>34</v>
      </c>
      <c r="F32" s="314"/>
      <c r="G32" s="314" t="s">
        <v>1621</v>
      </c>
      <c r="H32" s="314"/>
      <c r="I32" s="314"/>
      <c r="J32" s="314"/>
      <c r="K32" s="314"/>
      <c r="L32" s="314"/>
      <c r="M32" s="314"/>
      <c r="N32" s="314"/>
      <c r="O32" s="314"/>
      <c r="P32" s="314"/>
      <c r="Q32" s="314" t="s">
        <v>1665</v>
      </c>
    </row>
    <row r="33" spans="1:17" ht="63" customHeight="1">
      <c r="A33" s="218" t="s">
        <v>1666</v>
      </c>
      <c r="B33" s="39"/>
      <c r="C33" s="210" t="s">
        <v>1667</v>
      </c>
      <c r="D33" s="210" t="s">
        <v>1831</v>
      </c>
      <c r="E33" s="218">
        <v>54</v>
      </c>
      <c r="F33" s="314"/>
      <c r="G33" s="314" t="s">
        <v>1621</v>
      </c>
      <c r="H33" s="314"/>
      <c r="I33" s="314"/>
      <c r="J33" s="314"/>
      <c r="K33" s="314"/>
      <c r="L33" s="314"/>
      <c r="M33" s="314"/>
      <c r="N33" s="314"/>
      <c r="O33" s="314"/>
      <c r="P33" s="314"/>
      <c r="Q33" s="314" t="s">
        <v>1668</v>
      </c>
    </row>
    <row r="34" spans="1:17" ht="63" customHeight="1">
      <c r="A34" s="218" t="s">
        <v>1669</v>
      </c>
      <c r="B34" s="39"/>
      <c r="C34" s="210" t="s">
        <v>1670</v>
      </c>
      <c r="D34" s="210" t="s">
        <v>1831</v>
      </c>
      <c r="E34" s="218">
        <v>133</v>
      </c>
      <c r="F34" s="314"/>
      <c r="G34" s="314" t="s">
        <v>1621</v>
      </c>
      <c r="H34" s="314"/>
      <c r="I34" s="314"/>
      <c r="J34" s="314"/>
      <c r="K34" s="314"/>
      <c r="L34" s="314"/>
      <c r="M34" s="314"/>
      <c r="N34" s="314"/>
      <c r="O34" s="314"/>
      <c r="P34" s="314"/>
      <c r="Q34" s="314" t="s">
        <v>1671</v>
      </c>
    </row>
    <row r="35" spans="1:17" ht="63" customHeight="1">
      <c r="A35" s="218" t="s">
        <v>1672</v>
      </c>
      <c r="B35" s="39"/>
      <c r="C35" s="210" t="s">
        <v>1673</v>
      </c>
      <c r="D35" s="210" t="s">
        <v>1831</v>
      </c>
      <c r="E35" s="218">
        <v>12</v>
      </c>
      <c r="F35" s="314" t="s">
        <v>1674</v>
      </c>
      <c r="G35" s="314" t="s">
        <v>1621</v>
      </c>
      <c r="H35" s="314"/>
      <c r="I35" s="314"/>
      <c r="J35" s="314"/>
      <c r="K35" s="314" t="s">
        <v>1438</v>
      </c>
      <c r="L35" s="314"/>
      <c r="M35" s="314"/>
      <c r="N35" s="314"/>
      <c r="O35" s="314"/>
      <c r="P35" s="314"/>
      <c r="Q35" s="314" t="s">
        <v>1675</v>
      </c>
    </row>
    <row r="36" spans="1:17" ht="63" customHeight="1">
      <c r="A36" s="218" t="s">
        <v>1676</v>
      </c>
      <c r="B36" s="39"/>
      <c r="C36" s="210" t="s">
        <v>1677</v>
      </c>
      <c r="D36" s="210" t="s">
        <v>1831</v>
      </c>
      <c r="E36" s="218">
        <v>78</v>
      </c>
      <c r="F36" s="314" t="s">
        <v>1571</v>
      </c>
      <c r="G36" s="314" t="s">
        <v>1621</v>
      </c>
      <c r="H36" s="314"/>
      <c r="I36" s="314"/>
      <c r="J36" s="314"/>
      <c r="K36" s="314" t="s">
        <v>1438</v>
      </c>
      <c r="L36" s="314"/>
      <c r="M36" s="314"/>
      <c r="N36" s="314"/>
      <c r="O36" s="314"/>
      <c r="P36" s="314"/>
      <c r="Q36" s="314" t="s">
        <v>1678</v>
      </c>
    </row>
    <row r="37" spans="1:17" ht="63" customHeight="1">
      <c r="A37" s="218">
        <v>5230009</v>
      </c>
      <c r="B37" s="39"/>
      <c r="C37" s="210" t="s">
        <v>1937</v>
      </c>
      <c r="D37" s="210" t="s">
        <v>1831</v>
      </c>
      <c r="E37" s="218">
        <v>60</v>
      </c>
      <c r="F37" s="314" t="s">
        <v>1838</v>
      </c>
      <c r="G37" s="314" t="s">
        <v>1621</v>
      </c>
      <c r="H37" s="314"/>
      <c r="I37" s="314"/>
      <c r="J37" s="314"/>
      <c r="K37" s="314" t="s">
        <v>1438</v>
      </c>
      <c r="L37" s="314"/>
      <c r="M37" s="314"/>
      <c r="N37" s="314"/>
      <c r="O37" s="314"/>
      <c r="P37" s="314"/>
      <c r="Q37" s="314"/>
    </row>
    <row r="38" spans="1:17" ht="63" customHeight="1">
      <c r="A38" s="218" t="s">
        <v>1679</v>
      </c>
      <c r="B38" s="325"/>
      <c r="C38" s="210" t="s">
        <v>1680</v>
      </c>
      <c r="D38" s="210" t="s">
        <v>1831</v>
      </c>
      <c r="E38" s="218">
        <v>39</v>
      </c>
      <c r="F38" s="314" t="s">
        <v>1620</v>
      </c>
      <c r="G38" s="314" t="s">
        <v>1621</v>
      </c>
      <c r="H38" s="314" t="s">
        <v>1641</v>
      </c>
      <c r="I38" s="314" t="s">
        <v>343</v>
      </c>
      <c r="J38" s="314"/>
      <c r="K38" s="314" t="s">
        <v>1438</v>
      </c>
      <c r="L38" s="314" t="s">
        <v>1681</v>
      </c>
      <c r="M38" s="314"/>
      <c r="N38" s="314"/>
      <c r="O38" s="314"/>
      <c r="P38" s="314"/>
      <c r="Q38" s="314" t="s">
        <v>1682</v>
      </c>
    </row>
  </sheetData>
  <sheetProtection algorithmName="SHA-512" hashValue="9RiWA/Zd0W/XlPM8SlLCQFPC6eepIfRIcuB2Cv8iAuIqXP/y6R7BC9LBwzz0r672PVSx9HArTnaCmv1JH2QPFw==" saltValue="RnpQ5orfSYAhsnpu279jsQ==" spinCount="100000" sheet="1" objects="1" scenarios="1"/>
  <mergeCells count="1">
    <mergeCell ref="E1:G1"/>
  </mergeCells>
  <pageMargins left="0.25" right="0.25" top="0.75" bottom="0.75" header="0.3" footer="0.3"/>
  <pageSetup paperSize="9" scale="40" fitToHeight="0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Button 1">
              <controlPr defaultSize="0" print="0" autoFill="0" autoPict="0" macro="[0]!Sheet15.HDD_show_main_menu">
                <anchor moveWithCells="1" sizeWithCells="1">
                  <from>
                    <xdr:col>0</xdr:col>
                    <xdr:colOff>361950</xdr:colOff>
                    <xdr:row>0</xdr:row>
                    <xdr:rowOff>161925</xdr:rowOff>
                  </from>
                  <to>
                    <xdr:col>0</xdr:col>
                    <xdr:colOff>1571625</xdr:colOff>
                    <xdr:row>0</xdr:row>
                    <xdr:rowOff>581025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E9F58AAA-3885-4170-8254-4D7E6C5BAC7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G4:G29</xm:sqref>
        </x14:conditionalFormatting>
        <x14:conditionalFormatting xmlns:xm="http://schemas.microsoft.com/office/excel/2006/main">
          <x14:cfRule type="iconSet" priority="8" id="{D9AF3122-399D-49D7-9F4C-1AA5DDDA65D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G22</xm:sqref>
        </x14:conditionalFormatting>
        <x14:conditionalFormatting xmlns:xm="http://schemas.microsoft.com/office/excel/2006/main">
          <x14:cfRule type="iconSet" priority="7" id="{670C659D-46F5-45F3-A9ED-A23CF0F0C77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6" id="{4D327302-443E-43B6-B567-044283E4D1B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G24:G25</xm:sqref>
        </x14:conditionalFormatting>
        <x14:conditionalFormatting xmlns:xm="http://schemas.microsoft.com/office/excel/2006/main">
          <x14:cfRule type="iconSet" priority="5" id="{947D592C-4DC1-473A-9383-8B4C5A4A74C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" id="{26B58331-D233-43F5-B413-B8EBC11E024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G27</xm:sqref>
        </x14:conditionalFormatting>
        <x14:conditionalFormatting xmlns:xm="http://schemas.microsoft.com/office/excel/2006/main">
          <x14:cfRule type="iconSet" priority="3" id="{E5AD9F37-B70E-438C-BA22-3545CBC1BBC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G28:G30</xm:sqref>
        </x14:conditionalFormatting>
        <x14:conditionalFormatting xmlns:xm="http://schemas.microsoft.com/office/excel/2006/main">
          <x14:cfRule type="iconSet" priority="14" id="{339C10C7-D9B7-4E0A-829A-E174D7BE004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I3:I11 I13:I20</xm:sqref>
        </x14:conditionalFormatting>
        <x14:conditionalFormatting xmlns:xm="http://schemas.microsoft.com/office/excel/2006/main">
          <x14:cfRule type="iconSet" priority="13" id="{5807B953-5491-4DC5-BD4C-9921F8E78E4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12" id="{BBA07457-476C-47C4-9F9A-E794710DD6A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1" id="{BDAAB228-138B-45A4-9D0E-9E217B6EE30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10" id="{B2492F45-E53F-49AC-AB25-50B94A85853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I24:I26</xm:sqref>
        </x14:conditionalFormatting>
        <x14:conditionalFormatting xmlns:xm="http://schemas.microsoft.com/office/excel/2006/main">
          <x14:cfRule type="iconSet" priority="50" id="{BBB6FC5E-1547-4C58-AB31-2FDA8B7AB8A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I27:I38</xm:sqref>
        </x14:conditionalFormatting>
        <x14:conditionalFormatting xmlns:xm="http://schemas.microsoft.com/office/excel/2006/main">
          <x14:cfRule type="iconSet" priority="2" id="{B3004B10-EA29-4142-BA30-026B8405C5E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G3</xm:sqref>
        </x14:conditionalFormatting>
        <x14:conditionalFormatting xmlns:xm="http://schemas.microsoft.com/office/excel/2006/main">
          <x14:cfRule type="iconSet" priority="1" id="{57207C9E-205E-4CC2-B163-2276A66E21A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G31:G36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85845-CA33-442A-AC90-B007D8434B76}">
  <sheetPr codeName="Sheet22"/>
  <dimension ref="A1:J22"/>
  <sheetViews>
    <sheetView rightToLeft="1" zoomScaleNormal="100" workbookViewId="0">
      <pane ySplit="2" topLeftCell="A3" activePane="bottomLeft" state="frozen"/>
      <selection pane="bottomLeft" activeCell="A3" sqref="A3"/>
    </sheetView>
  </sheetViews>
  <sheetFormatPr defaultColWidth="9.125" defaultRowHeight="14.25"/>
  <cols>
    <col min="1" max="1" width="28" style="33" bestFit="1" customWidth="1"/>
    <col min="2" max="2" width="23.125" style="33" customWidth="1"/>
    <col min="3" max="3" width="19" style="33" customWidth="1"/>
    <col min="4" max="4" width="23.125" style="33" customWidth="1"/>
    <col min="5" max="5" width="20" style="33" customWidth="1"/>
    <col min="6" max="6" width="35.75" style="33" customWidth="1"/>
    <col min="7" max="7" width="15.625" style="33" customWidth="1"/>
    <col min="8" max="8" width="19.75" style="33" customWidth="1"/>
    <col min="9" max="9" width="13" style="33" customWidth="1"/>
    <col min="10" max="10" width="13.375" style="33" customWidth="1"/>
    <col min="11" max="11" width="14" style="33" customWidth="1"/>
    <col min="12" max="12" width="13.125" style="33" bestFit="1" customWidth="1"/>
    <col min="13" max="13" width="13.25" style="33" customWidth="1"/>
    <col min="14" max="16384" width="9.125" style="33"/>
  </cols>
  <sheetData>
    <row r="1" spans="1:10" ht="101.25" customHeight="1">
      <c r="C1" s="405" t="s">
        <v>2155</v>
      </c>
      <c r="D1" s="405"/>
      <c r="E1" s="405"/>
      <c r="F1" s="236" t="s">
        <v>2184</v>
      </c>
    </row>
    <row r="2" spans="1:10" ht="15.75">
      <c r="A2" s="173" t="s">
        <v>0</v>
      </c>
      <c r="B2" s="174" t="s">
        <v>139</v>
      </c>
      <c r="C2" s="174" t="s">
        <v>1396</v>
      </c>
      <c r="D2" s="174" t="s">
        <v>1327</v>
      </c>
      <c r="E2" s="174" t="s">
        <v>388</v>
      </c>
      <c r="F2" s="174" t="s">
        <v>1397</v>
      </c>
      <c r="G2" s="174" t="s">
        <v>3</v>
      </c>
      <c r="H2" s="174" t="s">
        <v>713</v>
      </c>
      <c r="I2" s="173" t="s">
        <v>712</v>
      </c>
    </row>
    <row r="3" spans="1:10" ht="57.75" customHeight="1">
      <c r="A3" s="99" t="s">
        <v>2225</v>
      </c>
      <c r="B3" s="65"/>
      <c r="C3" s="176" t="s">
        <v>1399</v>
      </c>
      <c r="D3" s="61" t="s">
        <v>1116</v>
      </c>
      <c r="E3" s="177">
        <v>2570</v>
      </c>
      <c r="F3" s="175" t="s">
        <v>2094</v>
      </c>
      <c r="G3" s="175" t="s">
        <v>35</v>
      </c>
      <c r="H3" s="176" t="s">
        <v>2226</v>
      </c>
      <c r="I3" s="178"/>
    </row>
    <row r="4" spans="1:10" ht="57.75" customHeight="1">
      <c r="A4" s="99" t="s">
        <v>1398</v>
      </c>
      <c r="B4" s="65"/>
      <c r="C4" s="176" t="s">
        <v>1399</v>
      </c>
      <c r="D4" s="61" t="s">
        <v>1116</v>
      </c>
      <c r="E4" s="177">
        <v>2000</v>
      </c>
      <c r="F4" s="175" t="s">
        <v>2093</v>
      </c>
      <c r="G4" s="175" t="s">
        <v>35</v>
      </c>
      <c r="H4" s="176" t="s">
        <v>714</v>
      </c>
      <c r="I4" s="178"/>
    </row>
    <row r="5" spans="1:10" ht="57.75" customHeight="1">
      <c r="A5" s="99" t="s">
        <v>1940</v>
      </c>
      <c r="B5" s="65"/>
      <c r="C5" s="176" t="s">
        <v>1942</v>
      </c>
      <c r="D5" s="61" t="s">
        <v>1116</v>
      </c>
      <c r="E5" s="177">
        <v>960</v>
      </c>
      <c r="F5" s="175" t="s">
        <v>1943</v>
      </c>
      <c r="G5" s="175"/>
      <c r="H5" s="176" t="s">
        <v>1944</v>
      </c>
      <c r="I5" s="178"/>
    </row>
    <row r="6" spans="1:10" ht="57.75" customHeight="1">
      <c r="A6" s="99" t="s">
        <v>1941</v>
      </c>
      <c r="B6" s="65"/>
      <c r="C6" s="176" t="s">
        <v>2034</v>
      </c>
      <c r="D6" s="179"/>
      <c r="E6" s="177">
        <v>250</v>
      </c>
      <c r="F6" s="175" t="s">
        <v>1943</v>
      </c>
      <c r="G6" s="175"/>
      <c r="H6" s="176"/>
      <c r="I6" s="178"/>
    </row>
    <row r="7" spans="1:10" ht="57.75" customHeight="1">
      <c r="A7" s="99" t="s">
        <v>1400</v>
      </c>
      <c r="B7" s="65"/>
      <c r="C7" s="176" t="s">
        <v>1939</v>
      </c>
      <c r="D7" s="61" t="s">
        <v>1116</v>
      </c>
      <c r="E7" s="177">
        <v>1250</v>
      </c>
      <c r="F7" s="175" t="s">
        <v>1401</v>
      </c>
      <c r="G7" s="175"/>
      <c r="H7" s="176" t="s">
        <v>714</v>
      </c>
      <c r="I7" s="178"/>
    </row>
    <row r="8" spans="1:10" ht="57.75" customHeight="1">
      <c r="A8" s="99" t="s">
        <v>1402</v>
      </c>
      <c r="B8" s="65"/>
      <c r="C8" s="176" t="s">
        <v>2035</v>
      </c>
      <c r="D8" s="179"/>
      <c r="E8" s="177">
        <v>285</v>
      </c>
      <c r="F8" s="175" t="s">
        <v>1401</v>
      </c>
      <c r="G8" s="175"/>
      <c r="H8" s="176"/>
      <c r="I8" s="178"/>
      <c r="J8"/>
    </row>
    <row r="9" spans="1:10" ht="57.75" customHeight="1">
      <c r="A9" s="99" t="s">
        <v>1945</v>
      </c>
      <c r="B9" s="65"/>
      <c r="C9" s="176" t="s">
        <v>2265</v>
      </c>
      <c r="D9" s="61" t="s">
        <v>1116</v>
      </c>
      <c r="E9" s="177">
        <v>1400</v>
      </c>
      <c r="F9" s="175" t="s">
        <v>1404</v>
      </c>
      <c r="G9" s="175"/>
      <c r="H9" s="176" t="s">
        <v>1947</v>
      </c>
      <c r="I9" s="178"/>
    </row>
    <row r="10" spans="1:10" ht="57.75" customHeight="1">
      <c r="A10" s="99" t="s">
        <v>1946</v>
      </c>
      <c r="B10" s="65"/>
      <c r="C10" s="176" t="s">
        <v>2036</v>
      </c>
      <c r="D10" s="179"/>
      <c r="E10" s="177">
        <v>370</v>
      </c>
      <c r="F10" s="175" t="s">
        <v>1404</v>
      </c>
      <c r="G10" s="175"/>
      <c r="H10" s="176"/>
      <c r="I10" s="178"/>
    </row>
    <row r="11" spans="1:10" ht="57.75" customHeight="1">
      <c r="A11" s="99" t="s">
        <v>1403</v>
      </c>
      <c r="B11" s="65"/>
      <c r="C11" s="176" t="s">
        <v>2266</v>
      </c>
      <c r="D11" s="61" t="s">
        <v>1116</v>
      </c>
      <c r="E11" s="177">
        <v>1900</v>
      </c>
      <c r="F11" s="175" t="s">
        <v>1404</v>
      </c>
      <c r="G11" s="175"/>
      <c r="H11" s="176" t="s">
        <v>1405</v>
      </c>
      <c r="I11" s="178"/>
    </row>
    <row r="12" spans="1:10" ht="57.75" customHeight="1">
      <c r="A12" s="99" t="s">
        <v>1406</v>
      </c>
      <c r="B12" s="65"/>
      <c r="C12" s="176" t="s">
        <v>2241</v>
      </c>
      <c r="D12" s="61" t="s">
        <v>1116</v>
      </c>
      <c r="E12" s="177">
        <v>2900</v>
      </c>
      <c r="F12" s="175" t="s">
        <v>1404</v>
      </c>
      <c r="G12" s="175" t="s">
        <v>19</v>
      </c>
      <c r="H12" s="176" t="s">
        <v>1405</v>
      </c>
      <c r="I12" s="178"/>
    </row>
    <row r="13" spans="1:10" ht="57.75" customHeight="1">
      <c r="A13" s="114" t="s">
        <v>1898</v>
      </c>
      <c r="B13" s="166"/>
      <c r="C13" s="181" t="s">
        <v>1900</v>
      </c>
      <c r="D13" s="61" t="s">
        <v>1116</v>
      </c>
      <c r="E13" s="183">
        <v>1450</v>
      </c>
      <c r="F13" s="184" t="s">
        <v>1401</v>
      </c>
      <c r="G13" s="184"/>
      <c r="H13" s="181" t="s">
        <v>1899</v>
      </c>
      <c r="I13" s="185"/>
    </row>
    <row r="14" spans="1:10" ht="57.75" customHeight="1">
      <c r="A14" s="99" t="s">
        <v>1407</v>
      </c>
      <c r="B14" s="65"/>
      <c r="C14" s="175" t="s">
        <v>1408</v>
      </c>
      <c r="D14" s="180"/>
      <c r="E14" s="177">
        <v>650</v>
      </c>
      <c r="F14" s="175" t="s">
        <v>1409</v>
      </c>
      <c r="G14" s="175" t="s">
        <v>19</v>
      </c>
      <c r="H14" s="176"/>
      <c r="I14" s="178"/>
    </row>
    <row r="15" spans="1:10" ht="57.75" customHeight="1">
      <c r="A15" s="114" t="s">
        <v>1410</v>
      </c>
      <c r="B15" s="166"/>
      <c r="C15" s="181" t="s">
        <v>1411</v>
      </c>
      <c r="D15" s="182"/>
      <c r="E15" s="183">
        <v>830</v>
      </c>
      <c r="F15" s="184" t="s">
        <v>1401</v>
      </c>
      <c r="G15" s="184"/>
      <c r="H15" s="181" t="s">
        <v>1412</v>
      </c>
      <c r="I15" s="185"/>
    </row>
    <row r="16" spans="1:10" ht="57.75" customHeight="1">
      <c r="A16" s="216" t="s">
        <v>1906</v>
      </c>
      <c r="B16" s="184"/>
      <c r="C16" s="175" t="s">
        <v>1907</v>
      </c>
      <c r="D16" s="217"/>
      <c r="E16" s="183">
        <v>520</v>
      </c>
      <c r="F16" s="184" t="s">
        <v>1908</v>
      </c>
      <c r="G16" s="184"/>
      <c r="H16" s="181"/>
      <c r="I16" s="188"/>
    </row>
    <row r="17" spans="1:9" ht="57.75" customHeight="1">
      <c r="A17" s="216" t="s">
        <v>1909</v>
      </c>
      <c r="B17" s="115"/>
      <c r="C17" s="181" t="s">
        <v>1910</v>
      </c>
      <c r="D17" s="217"/>
      <c r="E17" s="183">
        <v>80</v>
      </c>
      <c r="F17" s="175" t="s">
        <v>1404</v>
      </c>
      <c r="G17" s="184"/>
      <c r="H17" s="181"/>
      <c r="I17" s="188"/>
    </row>
    <row r="18" spans="1:9" ht="57.75" customHeight="1">
      <c r="A18" s="216" t="s">
        <v>1911</v>
      </c>
      <c r="B18" s="115"/>
      <c r="C18" s="176" t="s">
        <v>1917</v>
      </c>
      <c r="D18" s="217"/>
      <c r="E18" s="183">
        <v>250</v>
      </c>
      <c r="F18" s="175" t="s">
        <v>711</v>
      </c>
      <c r="G18" s="175" t="s">
        <v>125</v>
      </c>
      <c r="H18" s="181"/>
      <c r="I18" s="188"/>
    </row>
    <row r="19" spans="1:9" ht="43.5" customHeight="1">
      <c r="H19"/>
    </row>
    <row r="20" spans="1:9" ht="43.5" customHeight="1">
      <c r="C20"/>
    </row>
    <row r="21" spans="1:9" ht="43.5" customHeight="1"/>
    <row r="22" spans="1:9" ht="36.75" customHeight="1"/>
  </sheetData>
  <sheetProtection algorithmName="SHA-512" hashValue="WNPOGVlW+ePYTR5K4W+Cwm7mcS5rHqIoBpExloBr2m55OuyNisi4jsHS08WrnWQULt03MUY6sWYtga1D+NvxOQ==" saltValue="2vayBMp+lSfhJiXuRX9JQg==" spinCount="100000" sheet="1" objects="1" scenarios="1"/>
  <mergeCells count="1">
    <mergeCell ref="C1:E1"/>
  </mergeCells>
  <hyperlinks>
    <hyperlink ref="F1" r:id="rId1" xr:uid="{CFE2819F-7246-465F-932E-19BAD951E9F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89" r:id="rId4" name="Button 1">
              <controlPr defaultSize="0" print="0" autoFill="0" autoPict="0" macro="[0]!Sheet22.Show_UserForm">
                <anchor moveWithCells="1" sizeWithCells="1">
                  <from>
                    <xdr:col>0</xdr:col>
                    <xdr:colOff>285750</xdr:colOff>
                    <xdr:row>0</xdr:row>
                    <xdr:rowOff>523875</xdr:rowOff>
                  </from>
                  <to>
                    <xdr:col>0</xdr:col>
                    <xdr:colOff>1495425</xdr:colOff>
                    <xdr:row>0</xdr:row>
                    <xdr:rowOff>942975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93C9913-9C36-4C32-AEBE-C96429A19E3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D7</xm:sqref>
        </x14:conditionalFormatting>
        <x14:conditionalFormatting xmlns:xm="http://schemas.microsoft.com/office/excel/2006/main">
          <x14:cfRule type="iconSet" priority="3" id="{50ED1B0C-0B9F-4808-BD99-166B76FFA2D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D11:D13</xm:sqref>
        </x14:conditionalFormatting>
        <x14:conditionalFormatting xmlns:xm="http://schemas.microsoft.com/office/excel/2006/main">
          <x14:cfRule type="iconSet" priority="2" id="{9AFF78F6-BC5B-4919-A9B3-1169F964900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D5</xm:sqref>
        </x14:conditionalFormatting>
        <x14:conditionalFormatting xmlns:xm="http://schemas.microsoft.com/office/excel/2006/main">
          <x14:cfRule type="iconSet" priority="1" id="{A72F0B5F-E495-49D4-B28E-EF117B3855E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1832" id="{2F06268D-66F4-4DDB-B674-2FA7B79BB88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D8 D6 D10</xm:sqref>
        </x14:conditionalFormatting>
        <x14:conditionalFormatting xmlns:xm="http://schemas.microsoft.com/office/excel/2006/main">
          <x14:cfRule type="iconSet" priority="2151" id="{A615CBC4-4ADB-491E-B54D-4A29F888B12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D3:D4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E8F9-3EA8-4880-9405-964E17093ADA}">
  <sheetPr codeName="Sheet16"/>
  <dimension ref="A1:H7"/>
  <sheetViews>
    <sheetView rightToLeft="1" zoomScaleNormal="100" workbookViewId="0">
      <pane ySplit="2" topLeftCell="A3" activePane="bottomLeft" state="frozen"/>
      <selection pane="bottomLeft" activeCell="A7" sqref="A7"/>
    </sheetView>
  </sheetViews>
  <sheetFormatPr defaultColWidth="9.125" defaultRowHeight="14.25"/>
  <cols>
    <col min="1" max="1" width="28" style="33" bestFit="1" customWidth="1"/>
    <col min="2" max="2" width="23.125" style="33" customWidth="1"/>
    <col min="3" max="3" width="15.75" style="33" bestFit="1" customWidth="1"/>
    <col min="4" max="4" width="23.125" style="33" customWidth="1"/>
    <col min="5" max="6" width="20" style="33" customWidth="1"/>
    <col min="7" max="7" width="35.75" style="33" customWidth="1"/>
    <col min="8" max="8" width="15.625" style="33" customWidth="1"/>
    <col min="9" max="9" width="19.75" style="33" customWidth="1"/>
    <col min="10" max="10" width="12.25" style="33" bestFit="1" customWidth="1"/>
    <col min="11" max="11" width="13.375" style="33" customWidth="1"/>
    <col min="12" max="12" width="14" style="33" customWidth="1"/>
    <col min="13" max="13" width="13.125" style="33" bestFit="1" customWidth="1"/>
    <col min="14" max="14" width="13.25" style="33" customWidth="1"/>
    <col min="15" max="16384" width="9.125" style="33"/>
  </cols>
  <sheetData>
    <row r="1" spans="1:8" ht="87" customHeight="1">
      <c r="B1" s="406" t="s">
        <v>1843</v>
      </c>
      <c r="C1" s="405"/>
      <c r="D1" s="405"/>
      <c r="E1" s="405"/>
    </row>
    <row r="2" spans="1:8" ht="15.75">
      <c r="A2" s="173" t="s">
        <v>0</v>
      </c>
      <c r="B2" s="173" t="s">
        <v>139</v>
      </c>
      <c r="C2" s="174" t="s">
        <v>387</v>
      </c>
      <c r="D2" s="173" t="s">
        <v>1788</v>
      </c>
      <c r="E2" s="173" t="s">
        <v>471</v>
      </c>
      <c r="F2" s="173" t="s">
        <v>1791</v>
      </c>
      <c r="G2" s="174" t="s">
        <v>473</v>
      </c>
      <c r="H2" s="174" t="s">
        <v>9</v>
      </c>
    </row>
    <row r="3" spans="1:8" ht="50.1" customHeight="1">
      <c r="A3" s="254" t="s">
        <v>2376</v>
      </c>
      <c r="B3" s="175"/>
      <c r="C3" s="177">
        <v>300</v>
      </c>
      <c r="D3" s="175" t="s">
        <v>1789</v>
      </c>
      <c r="E3" s="186" t="s">
        <v>1413</v>
      </c>
      <c r="F3" s="186"/>
      <c r="G3" s="187" t="s">
        <v>1415</v>
      </c>
      <c r="H3" s="176" t="s">
        <v>1414</v>
      </c>
    </row>
    <row r="4" spans="1:8" ht="50.1" customHeight="1">
      <c r="A4" s="254" t="s">
        <v>1416</v>
      </c>
      <c r="B4" s="175"/>
      <c r="C4" s="177">
        <v>400</v>
      </c>
      <c r="D4" s="175" t="s">
        <v>1790</v>
      </c>
      <c r="E4" s="186" t="s">
        <v>1413</v>
      </c>
      <c r="F4" s="186"/>
      <c r="G4" s="187" t="s">
        <v>1417</v>
      </c>
      <c r="H4" s="176" t="s">
        <v>1414</v>
      </c>
    </row>
    <row r="5" spans="1:8" ht="50.1" customHeight="1">
      <c r="A5" s="254" t="s">
        <v>1868</v>
      </c>
      <c r="B5" s="175"/>
      <c r="C5" s="177">
        <v>460</v>
      </c>
      <c r="D5" s="175" t="s">
        <v>1790</v>
      </c>
      <c r="E5" s="186" t="s">
        <v>1418</v>
      </c>
      <c r="F5" s="61" t="s">
        <v>1116</v>
      </c>
      <c r="G5" s="187" t="s">
        <v>1419</v>
      </c>
      <c r="H5" s="176" t="s">
        <v>1414</v>
      </c>
    </row>
    <row r="6" spans="1:8" ht="50.1" customHeight="1">
      <c r="A6" s="254" t="s">
        <v>1832</v>
      </c>
      <c r="B6" s="65"/>
      <c r="C6" s="177">
        <v>560</v>
      </c>
      <c r="D6" s="175" t="s">
        <v>1833</v>
      </c>
      <c r="E6" s="186" t="s">
        <v>1413</v>
      </c>
      <c r="F6" s="186"/>
      <c r="G6" s="187" t="s">
        <v>1417</v>
      </c>
      <c r="H6" s="176" t="s">
        <v>1414</v>
      </c>
    </row>
    <row r="7" spans="1:8" ht="50.1" customHeight="1">
      <c r="A7" s="254" t="s">
        <v>1420</v>
      </c>
      <c r="B7" s="175"/>
      <c r="C7" s="177">
        <v>950</v>
      </c>
      <c r="D7" s="175" t="s">
        <v>1792</v>
      </c>
      <c r="E7" s="186" t="s">
        <v>1418</v>
      </c>
      <c r="F7" s="61" t="s">
        <v>1116</v>
      </c>
      <c r="G7" s="187" t="s">
        <v>1421</v>
      </c>
      <c r="H7" s="176" t="s">
        <v>1414</v>
      </c>
    </row>
  </sheetData>
  <sheetProtection algorithmName="SHA-512" hashValue="heAJrLm3u669FYCqd+6u6uqCJCAGbhA6drLK4otpN2aecczOe72mMzPxNBRguEwT7Sw4mgYmLL8Z/yVPa4Srng==" saltValue="fKDd6pBE6eQ29ZfSBLAN1w==" spinCount="100000" sheet="1" objects="1" scenarios="1"/>
  <mergeCells count="1">
    <mergeCell ref="B1:E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3" name="Button 1">
              <controlPr defaultSize="0" print="0" autoFill="0" autoPict="0" macro="[0]!Sheet16.Show_UserForm">
                <anchor moveWithCells="1" sizeWithCells="1">
                  <from>
                    <xdr:col>0</xdr:col>
                    <xdr:colOff>209550</xdr:colOff>
                    <xdr:row>0</xdr:row>
                    <xdr:rowOff>304800</xdr:rowOff>
                  </from>
                  <to>
                    <xdr:col>0</xdr:col>
                    <xdr:colOff>1419225</xdr:colOff>
                    <xdr:row>0</xdr:row>
                    <xdr:rowOff>723900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F957029-8DD3-477F-9E07-C9580189FCC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F7</xm:sqref>
        </x14:conditionalFormatting>
        <x14:conditionalFormatting xmlns:xm="http://schemas.microsoft.com/office/excel/2006/main">
          <x14:cfRule type="iconSet" priority="1713" id="{71E0850E-D866-4691-B852-886BA22645F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F5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5D43-FA03-4D2E-A365-35254AC92A11}">
  <sheetPr codeName="Sheet9"/>
  <dimension ref="A1:N41"/>
  <sheetViews>
    <sheetView rightToLeft="1" topLeftCell="A4" zoomScaleNormal="100" workbookViewId="0">
      <selection activeCell="C19" sqref="C19"/>
    </sheetView>
  </sheetViews>
  <sheetFormatPr defaultRowHeight="14.25"/>
  <cols>
    <col min="1" max="1" width="24.375" bestFit="1" customWidth="1"/>
    <col min="2" max="2" width="20.25" customWidth="1"/>
    <col min="3" max="3" width="13.75" bestFit="1" customWidth="1"/>
    <col min="4" max="4" width="20.25" customWidth="1"/>
    <col min="5" max="5" width="17.375" customWidth="1"/>
    <col min="6" max="6" width="31.25" customWidth="1"/>
    <col min="7" max="7" width="13.625" customWidth="1"/>
    <col min="8" max="8" width="17.25" customWidth="1"/>
    <col min="9" max="9" width="10.75" bestFit="1" customWidth="1"/>
    <col min="10" max="10" width="11.75" customWidth="1"/>
    <col min="11" max="11" width="13.75" customWidth="1"/>
    <col min="12" max="12" width="11.375" bestFit="1" customWidth="1"/>
    <col min="13" max="13" width="11.625" customWidth="1"/>
  </cols>
  <sheetData>
    <row r="1" spans="1:14" ht="73.5" customHeight="1">
      <c r="D1" s="396" t="s">
        <v>435</v>
      </c>
      <c r="E1" s="396"/>
      <c r="F1" s="396"/>
      <c r="G1" s="396"/>
    </row>
    <row r="2" spans="1:14" ht="15.75">
      <c r="A2" s="189" t="s">
        <v>0</v>
      </c>
      <c r="B2" s="189" t="s">
        <v>139</v>
      </c>
      <c r="C2" s="190" t="s">
        <v>387</v>
      </c>
      <c r="D2" s="189" t="s">
        <v>202</v>
      </c>
      <c r="E2" s="189" t="s">
        <v>471</v>
      </c>
      <c r="F2" s="190" t="s">
        <v>473</v>
      </c>
      <c r="G2" s="190" t="s">
        <v>9</v>
      </c>
    </row>
    <row r="3" spans="1:14" ht="39.75" customHeight="1">
      <c r="A3" s="110" t="s">
        <v>436</v>
      </c>
      <c r="B3" s="95"/>
      <c r="C3" s="130">
        <v>1430</v>
      </c>
      <c r="D3" s="95" t="s">
        <v>475</v>
      </c>
      <c r="E3" s="80" t="s">
        <v>472</v>
      </c>
      <c r="F3" s="122" t="s">
        <v>469</v>
      </c>
      <c r="G3" s="122" t="s">
        <v>480</v>
      </c>
    </row>
    <row r="4" spans="1:14" ht="42.75">
      <c r="A4" s="110" t="s">
        <v>437</v>
      </c>
      <c r="B4" s="95"/>
      <c r="C4" s="130">
        <v>1580</v>
      </c>
      <c r="D4" s="95" t="s">
        <v>474</v>
      </c>
      <c r="E4" s="122" t="s">
        <v>479</v>
      </c>
      <c r="F4" s="122" t="s">
        <v>468</v>
      </c>
      <c r="G4" s="122" t="s">
        <v>55</v>
      </c>
    </row>
    <row r="5" spans="1:14" ht="42.75">
      <c r="A5" s="110" t="s">
        <v>438</v>
      </c>
      <c r="B5" s="95"/>
      <c r="C5" s="130">
        <v>2300</v>
      </c>
      <c r="D5" s="95" t="s">
        <v>476</v>
      </c>
      <c r="E5" s="121" t="s">
        <v>481</v>
      </c>
      <c r="F5" s="122" t="s">
        <v>470</v>
      </c>
      <c r="G5" s="122" t="s">
        <v>55</v>
      </c>
    </row>
    <row r="6" spans="1:14" ht="42.75">
      <c r="A6" s="110" t="s">
        <v>702</v>
      </c>
      <c r="B6" s="95"/>
      <c r="C6" s="130">
        <v>6620</v>
      </c>
      <c r="D6" s="95" t="s">
        <v>476</v>
      </c>
      <c r="E6" s="121" t="s">
        <v>710</v>
      </c>
      <c r="F6" s="122" t="s">
        <v>709</v>
      </c>
      <c r="G6" s="122" t="s">
        <v>55</v>
      </c>
    </row>
    <row r="7" spans="1:14" ht="57">
      <c r="A7" s="110" t="s">
        <v>703</v>
      </c>
      <c r="B7" s="95"/>
      <c r="C7" s="130">
        <v>7630</v>
      </c>
      <c r="D7" s="95" t="s">
        <v>476</v>
      </c>
      <c r="E7" s="121" t="s">
        <v>477</v>
      </c>
      <c r="F7" s="122" t="s">
        <v>478</v>
      </c>
      <c r="G7" s="122" t="s">
        <v>37</v>
      </c>
    </row>
    <row r="8" spans="1:14" ht="30">
      <c r="A8" s="407" t="s">
        <v>439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7"/>
    </row>
    <row r="9" spans="1:14" ht="31.5">
      <c r="A9" s="191" t="s">
        <v>0</v>
      </c>
      <c r="B9" s="170" t="s">
        <v>139</v>
      </c>
      <c r="C9" s="170" t="s">
        <v>388</v>
      </c>
      <c r="D9" s="170" t="s">
        <v>62</v>
      </c>
      <c r="E9" s="170" t="s">
        <v>3</v>
      </c>
      <c r="F9" s="170" t="s">
        <v>4</v>
      </c>
      <c r="G9" s="161" t="s">
        <v>7</v>
      </c>
      <c r="H9" s="192" t="s">
        <v>626</v>
      </c>
      <c r="I9" s="170" t="s">
        <v>625</v>
      </c>
      <c r="J9" s="170" t="s">
        <v>627</v>
      </c>
      <c r="K9" s="170" t="s">
        <v>622</v>
      </c>
      <c r="L9" s="170" t="s">
        <v>623</v>
      </c>
      <c r="M9" s="170" t="s">
        <v>628</v>
      </c>
      <c r="N9" s="193" t="s">
        <v>9</v>
      </c>
    </row>
    <row r="10" spans="1:14" ht="55.5" customHeight="1">
      <c r="A10" s="194" t="s">
        <v>1254</v>
      </c>
      <c r="B10" s="95"/>
      <c r="C10" s="118">
        <v>8160</v>
      </c>
      <c r="D10" s="95" t="s">
        <v>92</v>
      </c>
      <c r="E10" s="122" t="s">
        <v>631</v>
      </c>
      <c r="F10" s="122" t="s">
        <v>11</v>
      </c>
      <c r="G10" s="95">
        <v>1</v>
      </c>
      <c r="H10" s="122" t="s">
        <v>630</v>
      </c>
      <c r="I10" s="122" t="s">
        <v>629</v>
      </c>
      <c r="J10" s="122" t="s">
        <v>43</v>
      </c>
      <c r="K10" s="95" t="s">
        <v>357</v>
      </c>
      <c r="L10" s="95" t="s">
        <v>357</v>
      </c>
      <c r="M10" s="95" t="s">
        <v>357</v>
      </c>
      <c r="N10" s="122" t="s">
        <v>37</v>
      </c>
    </row>
    <row r="11" spans="1:14" ht="55.5" customHeight="1">
      <c r="A11" s="194" t="s">
        <v>1975</v>
      </c>
      <c r="C11" s="118">
        <v>2000</v>
      </c>
      <c r="D11" s="95" t="s">
        <v>29</v>
      </c>
      <c r="E11" s="122" t="s">
        <v>631</v>
      </c>
      <c r="F11" s="122" t="s">
        <v>417</v>
      </c>
      <c r="G11" s="95">
        <v>1</v>
      </c>
      <c r="H11" s="122" t="s">
        <v>630</v>
      </c>
      <c r="I11" s="122" t="s">
        <v>1976</v>
      </c>
      <c r="J11" s="122" t="s">
        <v>361</v>
      </c>
      <c r="K11" s="95" t="s">
        <v>357</v>
      </c>
      <c r="L11" s="95" t="s">
        <v>357</v>
      </c>
      <c r="M11" s="95" t="s">
        <v>357</v>
      </c>
      <c r="N11" s="122" t="s">
        <v>37</v>
      </c>
    </row>
    <row r="12" spans="1:14" ht="56.25" customHeight="1">
      <c r="A12" s="194" t="s">
        <v>1239</v>
      </c>
      <c r="B12" s="95"/>
      <c r="C12" s="118">
        <v>7750</v>
      </c>
      <c r="D12" s="95" t="s">
        <v>1240</v>
      </c>
      <c r="E12" s="122" t="s">
        <v>631</v>
      </c>
      <c r="F12" s="122" t="s">
        <v>417</v>
      </c>
      <c r="G12" s="95">
        <v>1</v>
      </c>
      <c r="H12" s="122" t="s">
        <v>624</v>
      </c>
      <c r="I12" s="122" t="s">
        <v>1160</v>
      </c>
      <c r="J12" s="122" t="s">
        <v>44</v>
      </c>
      <c r="K12" s="95" t="s">
        <v>621</v>
      </c>
      <c r="L12" s="95" t="s">
        <v>357</v>
      </c>
      <c r="M12" s="165" t="s">
        <v>1161</v>
      </c>
      <c r="N12" s="122" t="s">
        <v>37</v>
      </c>
    </row>
    <row r="13" spans="1:14" ht="41.25" customHeight="1">
      <c r="A13" s="194" t="s">
        <v>1255</v>
      </c>
      <c r="B13" s="95"/>
      <c r="C13" s="118">
        <v>13650</v>
      </c>
      <c r="D13" s="95" t="s">
        <v>633</v>
      </c>
      <c r="E13" s="122" t="s">
        <v>631</v>
      </c>
      <c r="F13" s="122" t="s">
        <v>11</v>
      </c>
      <c r="G13" s="95">
        <v>1</v>
      </c>
      <c r="H13" s="122" t="s">
        <v>630</v>
      </c>
      <c r="I13" s="122" t="s">
        <v>629</v>
      </c>
      <c r="J13" s="122" t="s">
        <v>43</v>
      </c>
      <c r="K13" s="95" t="s">
        <v>357</v>
      </c>
      <c r="L13" s="95" t="s">
        <v>357</v>
      </c>
      <c r="M13" s="95" t="s">
        <v>357</v>
      </c>
      <c r="N13" s="122" t="s">
        <v>632</v>
      </c>
    </row>
    <row r="14" spans="1:14" ht="30">
      <c r="A14" s="408" t="s">
        <v>440</v>
      </c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</row>
    <row r="15" spans="1:14" ht="31.5">
      <c r="A15" s="191" t="s">
        <v>0</v>
      </c>
      <c r="B15" s="170" t="s">
        <v>139</v>
      </c>
      <c r="C15" s="170" t="s">
        <v>388</v>
      </c>
      <c r="D15" s="192" t="s">
        <v>62</v>
      </c>
      <c r="E15" s="170" t="s">
        <v>148</v>
      </c>
      <c r="F15" s="170" t="s">
        <v>3</v>
      </c>
      <c r="G15" s="170" t="s">
        <v>4</v>
      </c>
      <c r="H15" s="190" t="s">
        <v>149</v>
      </c>
      <c r="I15" s="190"/>
      <c r="J15" s="170" t="s">
        <v>7</v>
      </c>
      <c r="K15" s="170" t="s">
        <v>140</v>
      </c>
      <c r="L15" s="192" t="s">
        <v>8</v>
      </c>
      <c r="M15" s="170" t="s">
        <v>63</v>
      </c>
      <c r="N15" s="193" t="s">
        <v>9</v>
      </c>
    </row>
    <row r="16" spans="1:14" ht="45">
      <c r="A16" s="194" t="s">
        <v>704</v>
      </c>
      <c r="B16" s="122"/>
      <c r="C16" s="118">
        <v>11600</v>
      </c>
      <c r="D16" s="122" t="s">
        <v>13</v>
      </c>
      <c r="E16" s="122">
        <v>25</v>
      </c>
      <c r="F16" s="122" t="s">
        <v>19</v>
      </c>
      <c r="G16" s="122" t="s">
        <v>417</v>
      </c>
      <c r="H16" s="124" t="s">
        <v>2218</v>
      </c>
      <c r="I16" s="17"/>
      <c r="J16" s="20" t="s">
        <v>706</v>
      </c>
      <c r="K16" s="95" t="s">
        <v>705</v>
      </c>
      <c r="L16" s="95" t="s">
        <v>162</v>
      </c>
      <c r="M16" s="122" t="s">
        <v>708</v>
      </c>
      <c r="N16" s="121" t="s">
        <v>18</v>
      </c>
    </row>
    <row r="17" spans="1:14" ht="43.5">
      <c r="A17" s="194" t="s">
        <v>800</v>
      </c>
      <c r="B17" s="122"/>
      <c r="C17" s="118" t="s">
        <v>1251</v>
      </c>
      <c r="D17" s="122" t="s">
        <v>13</v>
      </c>
      <c r="E17" s="122">
        <v>36</v>
      </c>
      <c r="F17" s="122" t="s">
        <v>19</v>
      </c>
      <c r="G17" s="122" t="s">
        <v>417</v>
      </c>
      <c r="H17" s="124" t="s">
        <v>2219</v>
      </c>
      <c r="I17" s="17"/>
      <c r="J17" s="20" t="s">
        <v>706</v>
      </c>
      <c r="K17" s="95" t="s">
        <v>26</v>
      </c>
      <c r="L17" s="95" t="s">
        <v>162</v>
      </c>
      <c r="M17" s="122" t="s">
        <v>707</v>
      </c>
      <c r="N17" s="121" t="s">
        <v>635</v>
      </c>
    </row>
    <row r="18" spans="1:14" ht="45">
      <c r="A18" s="194" t="s">
        <v>744</v>
      </c>
      <c r="B18" s="122"/>
      <c r="C18" s="118" t="s">
        <v>1251</v>
      </c>
      <c r="D18" s="122" t="s">
        <v>13</v>
      </c>
      <c r="E18" s="122">
        <v>40</v>
      </c>
      <c r="F18" s="122" t="s">
        <v>19</v>
      </c>
      <c r="G18" s="122" t="s">
        <v>416</v>
      </c>
      <c r="H18" s="124" t="s">
        <v>2218</v>
      </c>
      <c r="I18" s="5"/>
      <c r="J18" s="20" t="s">
        <v>706</v>
      </c>
      <c r="K18" s="95" t="s">
        <v>414</v>
      </c>
      <c r="L18" s="95" t="s">
        <v>162</v>
      </c>
      <c r="M18" s="122" t="s">
        <v>745</v>
      </c>
      <c r="N18" s="121" t="s">
        <v>635</v>
      </c>
    </row>
    <row r="19" spans="1:14" ht="45">
      <c r="A19" s="110" t="s">
        <v>634</v>
      </c>
      <c r="B19" s="122"/>
      <c r="C19" s="118" t="s">
        <v>1251</v>
      </c>
      <c r="D19" s="122" t="s">
        <v>13</v>
      </c>
      <c r="E19" s="122">
        <v>50</v>
      </c>
      <c r="F19" s="122" t="s">
        <v>19</v>
      </c>
      <c r="G19" s="122" t="s">
        <v>416</v>
      </c>
      <c r="H19" s="124" t="s">
        <v>2218</v>
      </c>
      <c r="I19" s="17"/>
      <c r="J19" s="20" t="s">
        <v>706</v>
      </c>
      <c r="K19" s="122" t="s">
        <v>636</v>
      </c>
      <c r="L19" s="95" t="s">
        <v>162</v>
      </c>
      <c r="M19" s="122" t="s">
        <v>561</v>
      </c>
      <c r="N19" s="121" t="s">
        <v>635</v>
      </c>
    </row>
    <row r="20" spans="1:14" ht="59.25" customHeight="1">
      <c r="A20" s="219" t="s">
        <v>2315</v>
      </c>
      <c r="B20" s="156"/>
      <c r="C20" s="118" t="s">
        <v>1251</v>
      </c>
      <c r="D20" s="122" t="s">
        <v>13</v>
      </c>
      <c r="E20" s="122">
        <v>100</v>
      </c>
      <c r="F20" s="122" t="s">
        <v>19</v>
      </c>
      <c r="G20" s="122" t="s">
        <v>417</v>
      </c>
      <c r="H20" s="124" t="s">
        <v>2349</v>
      </c>
      <c r="I20" s="17"/>
      <c r="J20" s="20" t="s">
        <v>706</v>
      </c>
      <c r="K20" s="122" t="s">
        <v>1339</v>
      </c>
      <c r="L20" s="95" t="s">
        <v>162</v>
      </c>
      <c r="M20" s="122" t="s">
        <v>1340</v>
      </c>
      <c r="N20" s="122" t="s">
        <v>1198</v>
      </c>
    </row>
    <row r="21" spans="1:14" ht="75">
      <c r="A21" s="219" t="s">
        <v>1169</v>
      </c>
      <c r="B21" s="156"/>
      <c r="C21" s="118" t="s">
        <v>1251</v>
      </c>
      <c r="D21" s="122" t="s">
        <v>2257</v>
      </c>
      <c r="E21" s="122" t="s">
        <v>2294</v>
      </c>
      <c r="F21" s="122" t="s">
        <v>19</v>
      </c>
      <c r="G21" s="122" t="s">
        <v>417</v>
      </c>
      <c r="H21" s="124" t="s">
        <v>2258</v>
      </c>
      <c r="I21" s="17"/>
      <c r="J21" s="207" t="s">
        <v>706</v>
      </c>
      <c r="K21" s="95" t="s">
        <v>1368</v>
      </c>
      <c r="L21" s="95" t="s">
        <v>162</v>
      </c>
      <c r="M21" s="122" t="s">
        <v>2259</v>
      </c>
      <c r="N21" s="122" t="s">
        <v>632</v>
      </c>
    </row>
    <row r="22" spans="1:14" ht="75">
      <c r="A22" s="219" t="s">
        <v>2260</v>
      </c>
      <c r="B22" s="156"/>
      <c r="C22" s="118" t="s">
        <v>1251</v>
      </c>
      <c r="D22" s="122" t="s">
        <v>2257</v>
      </c>
      <c r="E22" s="165" t="s">
        <v>2261</v>
      </c>
      <c r="F22" s="122" t="s">
        <v>19</v>
      </c>
      <c r="G22" s="122" t="s">
        <v>417</v>
      </c>
      <c r="H22" s="124" t="s">
        <v>2262</v>
      </c>
      <c r="I22" s="17"/>
      <c r="J22" s="207" t="s">
        <v>706</v>
      </c>
      <c r="K22" s="95" t="s">
        <v>2263</v>
      </c>
      <c r="L22" s="95" t="s">
        <v>162</v>
      </c>
      <c r="M22" s="122" t="s">
        <v>687</v>
      </c>
      <c r="N22" s="122" t="s">
        <v>632</v>
      </c>
    </row>
    <row r="23" spans="1:14" ht="30">
      <c r="A23" s="396" t="s">
        <v>1988</v>
      </c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64"/>
      <c r="M23" s="197"/>
      <c r="N23" s="197"/>
    </row>
    <row r="24" spans="1:14" ht="31.5">
      <c r="A24" s="191" t="s">
        <v>0</v>
      </c>
      <c r="B24" s="170" t="s">
        <v>139</v>
      </c>
      <c r="C24" s="170" t="s">
        <v>388</v>
      </c>
      <c r="D24" s="192" t="s">
        <v>2009</v>
      </c>
      <c r="E24" s="170" t="s">
        <v>1977</v>
      </c>
      <c r="F24" s="170" t="s">
        <v>62</v>
      </c>
      <c r="G24" s="170" t="s">
        <v>1229</v>
      </c>
      <c r="H24" s="190" t="s">
        <v>149</v>
      </c>
      <c r="I24" s="190" t="s">
        <v>1978</v>
      </c>
      <c r="J24" s="170" t="s">
        <v>7</v>
      </c>
      <c r="K24" s="170" t="s">
        <v>9</v>
      </c>
      <c r="L24" s="64"/>
      <c r="M24" s="197"/>
      <c r="N24" s="197"/>
    </row>
    <row r="25" spans="1:14" ht="42.75" customHeight="1">
      <c r="A25" s="154" t="s">
        <v>1981</v>
      </c>
      <c r="B25" s="156"/>
      <c r="C25" s="118">
        <v>1450</v>
      </c>
      <c r="D25" s="122" t="s">
        <v>2000</v>
      </c>
      <c r="E25" s="122"/>
      <c r="F25" s="122" t="s">
        <v>31</v>
      </c>
      <c r="G25" s="122" t="s">
        <v>2001</v>
      </c>
      <c r="H25" s="207" t="s">
        <v>1990</v>
      </c>
      <c r="I25" s="17" t="s">
        <v>2002</v>
      </c>
      <c r="J25" s="207" t="s">
        <v>1001</v>
      </c>
      <c r="K25" s="122" t="s">
        <v>55</v>
      </c>
      <c r="L25" s="64"/>
      <c r="M25" s="197"/>
      <c r="N25" s="197"/>
    </row>
    <row r="26" spans="1:14" ht="42.75" customHeight="1">
      <c r="A26" s="154" t="s">
        <v>1980</v>
      </c>
      <c r="B26" s="5"/>
      <c r="C26" s="118">
        <v>1640</v>
      </c>
      <c r="D26" s="122" t="s">
        <v>1997</v>
      </c>
      <c r="E26" s="122" t="s">
        <v>1998</v>
      </c>
      <c r="F26" s="122" t="s">
        <v>1999</v>
      </c>
      <c r="G26" s="122" t="s">
        <v>2001</v>
      </c>
      <c r="H26" s="207" t="s">
        <v>1989</v>
      </c>
      <c r="I26" s="17" t="s">
        <v>1979</v>
      </c>
      <c r="J26" s="207" t="s">
        <v>1001</v>
      </c>
      <c r="K26" s="122" t="s">
        <v>55</v>
      </c>
      <c r="L26" s="64"/>
      <c r="M26" s="197"/>
      <c r="N26" s="197"/>
    </row>
    <row r="27" spans="1:14" ht="42.75" customHeight="1">
      <c r="A27" s="154" t="s">
        <v>1982</v>
      </c>
      <c r="B27" s="156"/>
      <c r="C27" s="118">
        <v>2180</v>
      </c>
      <c r="D27" s="122" t="s">
        <v>2003</v>
      </c>
      <c r="E27" s="122"/>
      <c r="F27" s="122" t="s">
        <v>31</v>
      </c>
      <c r="G27" s="122" t="s">
        <v>2001</v>
      </c>
      <c r="H27" s="207" t="s">
        <v>1991</v>
      </c>
      <c r="I27" s="17" t="s">
        <v>2002</v>
      </c>
      <c r="J27" s="207" t="s">
        <v>2004</v>
      </c>
      <c r="K27" s="122" t="s">
        <v>55</v>
      </c>
      <c r="L27" s="64"/>
      <c r="M27" s="197"/>
      <c r="N27" s="197"/>
    </row>
    <row r="28" spans="1:14" ht="42.75" customHeight="1">
      <c r="A28" s="219" t="s">
        <v>1983</v>
      </c>
      <c r="B28" s="156"/>
      <c r="C28" s="118">
        <v>3065</v>
      </c>
      <c r="D28" s="122" t="s">
        <v>2005</v>
      </c>
      <c r="E28" s="122"/>
      <c r="F28" s="122" t="s">
        <v>92</v>
      </c>
      <c r="G28" s="122" t="s">
        <v>2006</v>
      </c>
      <c r="H28" s="207" t="s">
        <v>1992</v>
      </c>
      <c r="I28" s="17" t="s">
        <v>1979</v>
      </c>
      <c r="J28" s="207" t="s">
        <v>2007</v>
      </c>
      <c r="K28" s="122" t="s">
        <v>55</v>
      </c>
      <c r="L28" s="64"/>
      <c r="M28" s="197"/>
      <c r="N28" s="197"/>
    </row>
    <row r="29" spans="1:14" ht="42.75" customHeight="1">
      <c r="A29" s="219" t="s">
        <v>1984</v>
      </c>
      <c r="B29" s="156"/>
      <c r="C29" s="118">
        <v>8550</v>
      </c>
      <c r="D29" s="122" t="s">
        <v>2008</v>
      </c>
      <c r="E29" s="122" t="s">
        <v>2010</v>
      </c>
      <c r="F29" s="122" t="s">
        <v>2011</v>
      </c>
      <c r="G29" s="122"/>
      <c r="H29" s="207" t="s">
        <v>1993</v>
      </c>
      <c r="I29" s="17"/>
      <c r="J29" s="207" t="s">
        <v>2012</v>
      </c>
      <c r="K29" s="122" t="s">
        <v>2013</v>
      </c>
      <c r="L29" s="64"/>
      <c r="M29" s="197"/>
      <c r="N29" s="197"/>
    </row>
    <row r="30" spans="1:14" ht="42.75" customHeight="1">
      <c r="A30" s="154" t="s">
        <v>1985</v>
      </c>
      <c r="B30" s="156"/>
      <c r="C30" s="118">
        <v>13000</v>
      </c>
      <c r="D30" s="122" t="s">
        <v>2008</v>
      </c>
      <c r="E30" s="122" t="s">
        <v>2014</v>
      </c>
      <c r="F30" s="122" t="s">
        <v>2011</v>
      </c>
      <c r="G30" s="122"/>
      <c r="H30" s="207" t="s">
        <v>1994</v>
      </c>
      <c r="I30" s="17"/>
      <c r="J30" s="207" t="s">
        <v>2015</v>
      </c>
      <c r="K30" s="122" t="s">
        <v>2013</v>
      </c>
      <c r="L30" s="64"/>
      <c r="M30" s="197"/>
      <c r="N30" s="197"/>
    </row>
    <row r="31" spans="1:14" ht="42.75" customHeight="1">
      <c r="A31" s="219" t="s">
        <v>1986</v>
      </c>
      <c r="B31" s="156"/>
      <c r="C31" s="118">
        <v>16900</v>
      </c>
      <c r="D31" s="122" t="s">
        <v>2008</v>
      </c>
      <c r="E31" s="122" t="s">
        <v>2016</v>
      </c>
      <c r="F31" s="122" t="s">
        <v>2011</v>
      </c>
      <c r="G31" s="122"/>
      <c r="H31" s="207" t="s">
        <v>1995</v>
      </c>
      <c r="I31" s="17"/>
      <c r="J31" s="207" t="s">
        <v>2017</v>
      </c>
      <c r="K31" s="122" t="s">
        <v>2013</v>
      </c>
      <c r="L31" s="64"/>
      <c r="M31" s="197"/>
      <c r="N31" s="197"/>
    </row>
    <row r="32" spans="1:14" ht="42.75" customHeight="1">
      <c r="A32" s="219" t="s">
        <v>1987</v>
      </c>
      <c r="B32" s="156"/>
      <c r="C32" s="118">
        <v>20800</v>
      </c>
      <c r="D32" s="122" t="s">
        <v>2008</v>
      </c>
      <c r="E32" s="122" t="s">
        <v>2018</v>
      </c>
      <c r="F32" s="122" t="s">
        <v>2011</v>
      </c>
      <c r="G32" s="122"/>
      <c r="H32" s="207" t="s">
        <v>1996</v>
      </c>
      <c r="I32" s="17"/>
      <c r="J32" s="207" t="s">
        <v>2019</v>
      </c>
      <c r="K32" s="122" t="s">
        <v>2013</v>
      </c>
      <c r="L32" s="64"/>
      <c r="M32" s="197"/>
      <c r="N32" s="197"/>
    </row>
    <row r="33" spans="1:14" ht="30">
      <c r="A33" s="408" t="s">
        <v>1227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08"/>
    </row>
    <row r="34" spans="1:14" ht="31.5">
      <c r="A34" s="191" t="s">
        <v>0</v>
      </c>
      <c r="B34" s="170" t="s">
        <v>139</v>
      </c>
      <c r="C34" s="170" t="s">
        <v>388</v>
      </c>
      <c r="D34" s="192" t="s">
        <v>149</v>
      </c>
      <c r="E34" s="170" t="s">
        <v>62</v>
      </c>
      <c r="F34" s="170" t="s">
        <v>3</v>
      </c>
      <c r="G34" s="170" t="s">
        <v>1228</v>
      </c>
      <c r="H34" s="170" t="s">
        <v>1229</v>
      </c>
      <c r="I34" s="170" t="s">
        <v>140</v>
      </c>
      <c r="J34" s="170" t="s">
        <v>8</v>
      </c>
      <c r="K34" s="192" t="s">
        <v>63</v>
      </c>
    </row>
    <row r="35" spans="1:14" ht="55.5" customHeight="1">
      <c r="A35" s="194" t="s">
        <v>1234</v>
      </c>
      <c r="B35" s="65"/>
      <c r="C35" s="118">
        <v>1290</v>
      </c>
      <c r="D35" s="122" t="s">
        <v>1247</v>
      </c>
      <c r="E35" s="122" t="s">
        <v>29</v>
      </c>
      <c r="F35" s="122" t="s">
        <v>35</v>
      </c>
      <c r="G35" s="122" t="s">
        <v>1230</v>
      </c>
      <c r="H35" s="165" t="s">
        <v>2109</v>
      </c>
      <c r="I35" s="20" t="s">
        <v>361</v>
      </c>
      <c r="J35" s="95" t="s">
        <v>86</v>
      </c>
      <c r="K35" s="95">
        <v>2.4</v>
      </c>
    </row>
    <row r="36" spans="1:14" ht="57" customHeight="1">
      <c r="A36" s="219" t="s">
        <v>1341</v>
      </c>
      <c r="B36" s="65"/>
      <c r="C36" s="118">
        <v>1440</v>
      </c>
      <c r="D36" s="122" t="s">
        <v>1342</v>
      </c>
      <c r="E36" s="122" t="s">
        <v>29</v>
      </c>
      <c r="F36" s="122" t="s">
        <v>35</v>
      </c>
      <c r="G36" s="122" t="s">
        <v>1230</v>
      </c>
      <c r="H36" s="165" t="s">
        <v>2109</v>
      </c>
      <c r="I36" s="20" t="s">
        <v>361</v>
      </c>
      <c r="J36" s="95" t="s">
        <v>86</v>
      </c>
      <c r="K36" s="95">
        <v>2.4</v>
      </c>
    </row>
    <row r="37" spans="1:14" ht="60" customHeight="1">
      <c r="A37" s="194" t="s">
        <v>1233</v>
      </c>
      <c r="B37" s="65"/>
      <c r="C37" s="118">
        <v>3460</v>
      </c>
      <c r="D37" s="122" t="s">
        <v>1343</v>
      </c>
      <c r="E37" s="122" t="s">
        <v>13</v>
      </c>
      <c r="F37" s="122" t="s">
        <v>1231</v>
      </c>
      <c r="G37" s="122" t="s">
        <v>1230</v>
      </c>
      <c r="H37" s="165" t="s">
        <v>2109</v>
      </c>
      <c r="I37" s="20" t="s">
        <v>361</v>
      </c>
      <c r="J37" s="95" t="s">
        <v>86</v>
      </c>
      <c r="K37" s="95">
        <v>2.4</v>
      </c>
    </row>
    <row r="38" spans="1:14" ht="57">
      <c r="A38" s="194" t="s">
        <v>1232</v>
      </c>
      <c r="B38" s="95"/>
      <c r="C38" s="118">
        <v>3600</v>
      </c>
      <c r="D38" s="122" t="s">
        <v>1236</v>
      </c>
      <c r="E38" s="122" t="s">
        <v>29</v>
      </c>
      <c r="F38" s="165" t="s">
        <v>1238</v>
      </c>
      <c r="G38" s="122" t="s">
        <v>1237</v>
      </c>
      <c r="H38" s="122" t="s">
        <v>1235</v>
      </c>
      <c r="I38" s="20" t="s">
        <v>61</v>
      </c>
      <c r="J38" s="95" t="s">
        <v>86</v>
      </c>
      <c r="K38" s="95">
        <v>2.8</v>
      </c>
    </row>
    <row r="39" spans="1:14" ht="30">
      <c r="A39" s="403" t="s">
        <v>2185</v>
      </c>
      <c r="B39" s="403"/>
      <c r="C39" s="403"/>
      <c r="D39" s="403"/>
      <c r="E39" s="403"/>
      <c r="F39" s="403"/>
      <c r="G39" s="403"/>
      <c r="H39" s="403"/>
      <c r="I39" s="403"/>
      <c r="J39" s="403"/>
      <c r="K39" s="403"/>
    </row>
    <row r="40" spans="1:14" ht="47.25">
      <c r="A40" s="228" t="s">
        <v>0</v>
      </c>
      <c r="B40" s="229" t="s">
        <v>139</v>
      </c>
      <c r="C40" s="229" t="s">
        <v>388</v>
      </c>
      <c r="D40" s="228" t="s">
        <v>149</v>
      </c>
      <c r="E40" s="229" t="s">
        <v>2118</v>
      </c>
      <c r="F40" s="229" t="s">
        <v>2119</v>
      </c>
      <c r="G40" s="229" t="s">
        <v>3</v>
      </c>
      <c r="H40" s="229" t="s">
        <v>2117</v>
      </c>
      <c r="I40" s="229" t="s">
        <v>2121</v>
      </c>
      <c r="J40" s="229" t="s">
        <v>2122</v>
      </c>
      <c r="K40" s="228" t="s">
        <v>115</v>
      </c>
    </row>
    <row r="41" spans="1:14" ht="47.25" customHeight="1">
      <c r="A41" s="154" t="s">
        <v>2113</v>
      </c>
      <c r="B41" s="5"/>
      <c r="C41" s="118" t="s">
        <v>1251</v>
      </c>
      <c r="D41" s="122" t="s">
        <v>2115</v>
      </c>
      <c r="E41" s="122" t="s">
        <v>2116</v>
      </c>
      <c r="F41" s="122" t="s">
        <v>2120</v>
      </c>
      <c r="G41" s="122" t="s">
        <v>2114</v>
      </c>
      <c r="H41" s="98" t="s">
        <v>1116</v>
      </c>
      <c r="I41" s="98" t="s">
        <v>1116</v>
      </c>
      <c r="J41" s="98" t="s">
        <v>1116</v>
      </c>
      <c r="K41" s="122" t="s">
        <v>2123</v>
      </c>
      <c r="L41" s="64"/>
      <c r="M41" s="197"/>
      <c r="N41" s="197"/>
    </row>
  </sheetData>
  <sheetProtection algorithmName="SHA-512" hashValue="SrMSQvXpP2KP8tcp4SSLIcDWPGAl3fY9nbY/vYa5OMbvsJovW41S5LP/bkzNcxwV83ss23bYal8bAyGGl58ErA==" saltValue="Wys9UKjwDRMIfLTywM81Gg==" spinCount="100000" sheet="1" objects="1" scenarios="1"/>
  <mergeCells count="6">
    <mergeCell ref="A39:K39"/>
    <mergeCell ref="D1:G1"/>
    <mergeCell ref="A8:N8"/>
    <mergeCell ref="A14:N14"/>
    <mergeCell ref="A33:K33"/>
    <mergeCell ref="A23:K23"/>
  </mergeCells>
  <pageMargins left="0.7" right="0.7" top="0.75" bottom="0.75" header="0.3" footer="0.3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Button 1">
              <controlPr defaultSize="0" print="0" autoFill="0" autoPict="0" macro="[0]!Sheet15.HDD_show_main_menu">
                <anchor moveWithCells="1" sizeWithCells="1">
                  <from>
                    <xdr:col>0</xdr:col>
                    <xdr:colOff>228600</xdr:colOff>
                    <xdr:row>0</xdr:row>
                    <xdr:rowOff>314325</xdr:rowOff>
                  </from>
                  <to>
                    <xdr:col>0</xdr:col>
                    <xdr:colOff>1438275</xdr:colOff>
                    <xdr:row>0</xdr:row>
                    <xdr:rowOff>733425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893996F8-4599-470B-8733-9314D1CC289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I35:I38</xm:sqref>
        </x14:conditionalFormatting>
        <x14:conditionalFormatting xmlns:xm="http://schemas.microsoft.com/office/excel/2006/main">
          <x14:cfRule type="iconSet" priority="12" id="{3FA1D138-A411-43E5-8F18-E99767DAF38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J17</xm:sqref>
        </x14:conditionalFormatting>
        <x14:conditionalFormatting xmlns:xm="http://schemas.microsoft.com/office/excel/2006/main">
          <x14:cfRule type="iconSet" priority="8" id="{9A19D979-108B-4EF1-8310-56E51ECE27C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1772" id="{B952439F-EC18-47FC-83AB-118831ED1E8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G10:G13</xm:sqref>
        </x14:conditionalFormatting>
        <x14:conditionalFormatting xmlns:xm="http://schemas.microsoft.com/office/excel/2006/main">
          <x14:cfRule type="iconSet" priority="1865" id="{5825F42A-8E71-43B2-9F30-1FD4D0B418B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J25:J32</xm:sqref>
        </x14:conditionalFormatting>
        <x14:conditionalFormatting xmlns:xm="http://schemas.microsoft.com/office/excel/2006/main">
          <x14:cfRule type="iconSet" priority="1876" id="{CF825399-7DC5-4B15-8B27-F4335BCF307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J16</xm:sqref>
        </x14:conditionalFormatting>
        <x14:conditionalFormatting xmlns:xm="http://schemas.microsoft.com/office/excel/2006/main">
          <x14:cfRule type="iconSet" priority="4" id="{60A4CC05-2F1B-4907-82A4-C9664360425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J41</xm:sqref>
        </x14:conditionalFormatting>
        <x14:conditionalFormatting xmlns:xm="http://schemas.microsoft.com/office/excel/2006/main">
          <x14:cfRule type="iconSet" priority="3" id="{6B1C8009-3C72-42F7-8EF4-8058B99D08D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I41</xm:sqref>
        </x14:conditionalFormatting>
        <x14:conditionalFormatting xmlns:xm="http://schemas.microsoft.com/office/excel/2006/main">
          <x14:cfRule type="iconSet" priority="2" id="{B752105F-DCA1-4886-9623-10889E60293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H41</xm:sqref>
        </x14:conditionalFormatting>
        <x14:conditionalFormatting xmlns:xm="http://schemas.microsoft.com/office/excel/2006/main">
          <x14:cfRule type="iconSet" priority="1" id="{C2252058-AD64-48BF-8087-07FDBB69BB4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J21:J22</xm:sqref>
        </x14:conditionalFormatting>
        <x14:conditionalFormatting xmlns:xm="http://schemas.microsoft.com/office/excel/2006/main">
          <x14:cfRule type="iconSet" priority="2157" id="{A9C07019-64AC-42F4-92B1-186910C4909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J19:J20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/>
  <dimension ref="A1:PL97"/>
  <sheetViews>
    <sheetView showGridLines="0" rightToLeft="1" zoomScaleNormal="100" workbookViewId="0">
      <pane ySplit="2" topLeftCell="A3" activePane="bottomLeft" state="frozen"/>
      <selection activeCell="A3" sqref="A3"/>
      <selection pane="bottomLeft" activeCell="A3" sqref="A3"/>
    </sheetView>
  </sheetViews>
  <sheetFormatPr defaultRowHeight="14.25"/>
  <cols>
    <col min="1" max="1" width="23.375" customWidth="1"/>
    <col min="2" max="2" width="18.375" customWidth="1"/>
    <col min="3" max="3" width="15.375" bestFit="1" customWidth="1"/>
    <col min="4" max="4" width="17" customWidth="1"/>
    <col min="5" max="5" width="19.25" customWidth="1"/>
    <col min="6" max="6" width="23.625" bestFit="1" customWidth="1"/>
    <col min="7" max="7" width="10.625" bestFit="1" customWidth="1"/>
    <col min="8" max="8" width="22.375" customWidth="1"/>
    <col min="9" max="9" width="12.125" customWidth="1"/>
    <col min="10" max="10" width="26.375" hidden="1" customWidth="1"/>
    <col min="11" max="11" width="25.125" hidden="1" customWidth="1"/>
    <col min="12" max="49" width="9" hidden="1" customWidth="1"/>
    <col min="50" max="50" width="26.125" hidden="1" customWidth="1"/>
    <col min="51" max="71" width="9" hidden="1" customWidth="1"/>
    <col min="72" max="82" width="8.75" hidden="1" customWidth="1"/>
    <col min="83" max="94" width="9" hidden="1" customWidth="1"/>
    <col min="95" max="95" width="12.75" hidden="1" customWidth="1"/>
    <col min="96" max="104" width="9" hidden="1" customWidth="1"/>
    <col min="105" max="112" width="0" hidden="1" customWidth="1"/>
  </cols>
  <sheetData>
    <row r="1" spans="1:198" ht="90.75" customHeight="1">
      <c r="A1" s="7"/>
      <c r="B1" s="7"/>
      <c r="C1" s="7"/>
      <c r="D1" s="7"/>
      <c r="E1" s="396" t="s">
        <v>326</v>
      </c>
      <c r="F1" s="396"/>
      <c r="G1" s="396"/>
      <c r="I1" s="7"/>
      <c r="J1" s="7"/>
    </row>
    <row r="2" spans="1:198" ht="30" customHeight="1">
      <c r="A2" s="88" t="s">
        <v>0</v>
      </c>
      <c r="B2" s="88" t="s">
        <v>10</v>
      </c>
      <c r="C2" s="88" t="s">
        <v>202</v>
      </c>
      <c r="D2" s="88" t="s">
        <v>218</v>
      </c>
      <c r="E2" s="195" t="s">
        <v>388</v>
      </c>
      <c r="F2" s="88" t="s">
        <v>123</v>
      </c>
      <c r="G2" s="88" t="s">
        <v>220</v>
      </c>
      <c r="H2" s="87" t="s">
        <v>281</v>
      </c>
      <c r="I2" s="88" t="s">
        <v>223</v>
      </c>
      <c r="J2" s="196" t="s">
        <v>229</v>
      </c>
      <c r="K2" t="s">
        <v>575</v>
      </c>
      <c r="L2" t="s">
        <v>576</v>
      </c>
      <c r="M2" t="s">
        <v>577</v>
      </c>
      <c r="N2" t="s">
        <v>578</v>
      </c>
      <c r="O2" t="s">
        <v>579</v>
      </c>
      <c r="P2" t="s">
        <v>580</v>
      </c>
      <c r="Q2" t="s">
        <v>581</v>
      </c>
      <c r="R2" t="s">
        <v>582</v>
      </c>
      <c r="S2" t="s">
        <v>583</v>
      </c>
      <c r="T2" t="s">
        <v>584</v>
      </c>
      <c r="U2" t="s">
        <v>585</v>
      </c>
      <c r="V2" t="s">
        <v>586</v>
      </c>
      <c r="W2" t="s">
        <v>587</v>
      </c>
      <c r="X2" t="s">
        <v>588</v>
      </c>
      <c r="Y2" t="s">
        <v>589</v>
      </c>
      <c r="Z2" t="s">
        <v>590</v>
      </c>
      <c r="AA2" t="s">
        <v>591</v>
      </c>
      <c r="AB2" t="s">
        <v>592</v>
      </c>
      <c r="AC2" t="s">
        <v>593</v>
      </c>
      <c r="AD2" t="s">
        <v>594</v>
      </c>
      <c r="AE2" t="s">
        <v>595</v>
      </c>
      <c r="AF2" t="s">
        <v>614</v>
      </c>
      <c r="AG2" t="s">
        <v>748</v>
      </c>
      <c r="AH2" t="s">
        <v>749</v>
      </c>
      <c r="AI2" t="s">
        <v>750</v>
      </c>
      <c r="AJ2" t="s">
        <v>751</v>
      </c>
      <c r="AK2" t="s">
        <v>752</v>
      </c>
      <c r="AL2" t="s">
        <v>753</v>
      </c>
      <c r="AM2" t="s">
        <v>754</v>
      </c>
      <c r="AN2" t="s">
        <v>755</v>
      </c>
      <c r="AO2" t="s">
        <v>763</v>
      </c>
      <c r="AP2" t="s">
        <v>764</v>
      </c>
      <c r="AQ2" t="s">
        <v>765</v>
      </c>
      <c r="AR2" t="s">
        <v>766</v>
      </c>
      <c r="AS2" t="s">
        <v>819</v>
      </c>
      <c r="AT2" t="s">
        <v>820</v>
      </c>
      <c r="AU2" t="s">
        <v>821</v>
      </c>
      <c r="AV2" t="s">
        <v>822</v>
      </c>
      <c r="AW2" t="s">
        <v>885</v>
      </c>
      <c r="AX2" t="s">
        <v>886</v>
      </c>
      <c r="AY2" t="s">
        <v>887</v>
      </c>
      <c r="AZ2" t="s">
        <v>888</v>
      </c>
      <c r="BA2" t="s">
        <v>889</v>
      </c>
      <c r="BB2" t="s">
        <v>890</v>
      </c>
      <c r="BC2" t="s">
        <v>891</v>
      </c>
      <c r="BD2" t="s">
        <v>892</v>
      </c>
      <c r="BE2" t="s">
        <v>893</v>
      </c>
      <c r="BF2" t="s">
        <v>894</v>
      </c>
      <c r="BG2" t="s">
        <v>895</v>
      </c>
      <c r="BH2" t="s">
        <v>896</v>
      </c>
      <c r="BI2" t="s">
        <v>897</v>
      </c>
      <c r="BJ2" t="s">
        <v>898</v>
      </c>
      <c r="BK2" t="s">
        <v>899</v>
      </c>
      <c r="BL2" t="s">
        <v>900</v>
      </c>
      <c r="BM2" t="s">
        <v>901</v>
      </c>
      <c r="BN2" t="s">
        <v>902</v>
      </c>
      <c r="BO2" t="s">
        <v>903</v>
      </c>
      <c r="BP2" t="s">
        <v>904</v>
      </c>
      <c r="BQ2" t="s">
        <v>910</v>
      </c>
      <c r="BR2" t="s">
        <v>912</v>
      </c>
      <c r="BS2" t="s">
        <v>913</v>
      </c>
      <c r="BT2" t="s">
        <v>1108</v>
      </c>
      <c r="BU2" t="s">
        <v>1109</v>
      </c>
      <c r="BV2" t="s">
        <v>1110</v>
      </c>
      <c r="BW2" t="s">
        <v>1151</v>
      </c>
      <c r="BX2" t="s">
        <v>1153</v>
      </c>
      <c r="BY2" t="s">
        <v>1154</v>
      </c>
      <c r="BZ2" t="s">
        <v>1155</v>
      </c>
      <c r="CA2" t="s">
        <v>1157</v>
      </c>
      <c r="CB2" t="s">
        <v>1158</v>
      </c>
      <c r="CC2" t="s">
        <v>1152</v>
      </c>
      <c r="CD2" t="s">
        <v>1252</v>
      </c>
      <c r="CE2" t="s">
        <v>1253</v>
      </c>
      <c r="CF2" t="s">
        <v>1787</v>
      </c>
      <c r="CG2" t="s">
        <v>1804</v>
      </c>
      <c r="CH2" t="s">
        <v>1806</v>
      </c>
      <c r="CI2" t="s">
        <v>1807</v>
      </c>
      <c r="CJ2" t="s">
        <v>1808</v>
      </c>
      <c r="CK2" t="s">
        <v>1809</v>
      </c>
      <c r="CL2" t="s">
        <v>1810</v>
      </c>
      <c r="CM2" t="s">
        <v>1811</v>
      </c>
      <c r="CN2" t="s">
        <v>1812</v>
      </c>
      <c r="CO2" t="s">
        <v>1813</v>
      </c>
      <c r="CP2" t="s">
        <v>1859</v>
      </c>
      <c r="CQ2" t="s">
        <v>1885</v>
      </c>
      <c r="CR2" t="s">
        <v>1969</v>
      </c>
      <c r="CS2" t="s">
        <v>1970</v>
      </c>
      <c r="CT2" t="s">
        <v>1971</v>
      </c>
      <c r="CU2" t="s">
        <v>1972</v>
      </c>
      <c r="CV2" t="s">
        <v>1973</v>
      </c>
      <c r="CW2" t="s">
        <v>1974</v>
      </c>
      <c r="CX2" t="s">
        <v>2049</v>
      </c>
      <c r="CY2" t="s">
        <v>2050</v>
      </c>
      <c r="CZ2" t="s">
        <v>2051</v>
      </c>
      <c r="DA2" t="s">
        <v>2052</v>
      </c>
      <c r="DB2" t="s">
        <v>2053</v>
      </c>
      <c r="DC2" t="s">
        <v>2055</v>
      </c>
      <c r="DD2" t="s">
        <v>2056</v>
      </c>
      <c r="DE2" t="s">
        <v>2112</v>
      </c>
      <c r="DF2" t="s">
        <v>2160</v>
      </c>
      <c r="DG2" t="s">
        <v>2161</v>
      </c>
      <c r="DH2" t="s">
        <v>2162</v>
      </c>
    </row>
    <row r="3" spans="1:198" s="6" customFormat="1" ht="59.25" customHeight="1">
      <c r="A3" s="268" t="s">
        <v>224</v>
      </c>
      <c r="B3" s="269"/>
      <c r="C3" s="270" t="s">
        <v>225</v>
      </c>
      <c r="D3" s="271" t="s">
        <v>153</v>
      </c>
      <c r="E3" s="271">
        <v>135</v>
      </c>
      <c r="F3" s="272" t="s">
        <v>244</v>
      </c>
      <c r="G3" s="272" t="s">
        <v>238</v>
      </c>
      <c r="H3" s="271" t="s">
        <v>544</v>
      </c>
      <c r="I3" s="273">
        <v>540</v>
      </c>
      <c r="J3" s="274" t="s">
        <v>359</v>
      </c>
      <c r="K3" s="274" t="s">
        <v>347</v>
      </c>
      <c r="L3" s="274" t="s">
        <v>138</v>
      </c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</row>
    <row r="4" spans="1:198" s="5" customFormat="1" ht="59.25" customHeight="1">
      <c r="A4" s="268" t="str">
        <f>"DS-1240ZJ"</f>
        <v>DS-1240ZJ</v>
      </c>
      <c r="B4" s="269"/>
      <c r="C4" s="270" t="s">
        <v>280</v>
      </c>
      <c r="D4" s="274"/>
      <c r="E4" s="271">
        <v>90</v>
      </c>
      <c r="F4" s="272" t="s">
        <v>215</v>
      </c>
      <c r="G4" s="272" t="s">
        <v>238</v>
      </c>
      <c r="H4" s="273" t="s">
        <v>539</v>
      </c>
      <c r="I4" s="273">
        <v>440</v>
      </c>
      <c r="J4" s="274" t="s">
        <v>385</v>
      </c>
      <c r="K4" s="274" t="s">
        <v>396</v>
      </c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  <c r="AQ4" s="274"/>
      <c r="AR4" s="274"/>
      <c r="AS4" s="274"/>
      <c r="AT4" s="274"/>
      <c r="AU4" s="274"/>
      <c r="AV4" s="274"/>
      <c r="AW4" s="274"/>
      <c r="AX4" s="274"/>
      <c r="AY4" s="274"/>
      <c r="AZ4" s="274"/>
      <c r="BA4" s="274"/>
      <c r="BB4" s="274"/>
      <c r="BC4" s="274"/>
      <c r="BD4" s="274"/>
      <c r="BE4" s="274"/>
      <c r="BF4" s="274"/>
      <c r="BG4" s="274"/>
      <c r="BH4" s="274"/>
      <c r="BI4" s="274"/>
      <c r="BJ4" s="274"/>
      <c r="BK4" s="274"/>
      <c r="BL4" s="274"/>
      <c r="BM4" s="274"/>
      <c r="BN4" s="274"/>
      <c r="BO4" s="274"/>
      <c r="BP4" s="274"/>
      <c r="BQ4" s="274"/>
      <c r="BR4" s="274"/>
      <c r="BS4" s="274"/>
      <c r="BT4" s="274"/>
      <c r="BU4" s="274"/>
      <c r="BV4" s="274"/>
      <c r="BW4" s="274"/>
      <c r="BX4" s="274"/>
      <c r="BY4" s="274"/>
      <c r="BZ4" s="274"/>
      <c r="CA4" s="274"/>
      <c r="CB4" s="274"/>
      <c r="CC4" s="274"/>
      <c r="CD4" s="274"/>
      <c r="CE4" s="274"/>
      <c r="CF4" s="274"/>
      <c r="CG4" s="274"/>
      <c r="CH4" s="274"/>
      <c r="CI4" s="274"/>
      <c r="CJ4" s="274"/>
      <c r="CK4" s="274"/>
      <c r="CL4" s="274"/>
      <c r="CM4" s="274"/>
      <c r="CN4" s="274"/>
      <c r="CO4" s="274"/>
      <c r="CP4" s="274"/>
      <c r="CQ4" s="274"/>
      <c r="CR4" s="274"/>
      <c r="CS4" s="274"/>
      <c r="CT4" s="274"/>
      <c r="CU4" s="274"/>
      <c r="CV4" s="274"/>
      <c r="CW4" s="274"/>
      <c r="CX4" s="274"/>
      <c r="CY4" s="274"/>
      <c r="CZ4" s="274"/>
      <c r="DA4" s="274"/>
      <c r="DB4" s="274"/>
      <c r="DC4" s="274"/>
      <c r="DD4" s="274"/>
      <c r="DE4" s="274"/>
      <c r="DF4" s="274"/>
      <c r="DG4" s="274"/>
      <c r="DH4" s="27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</row>
    <row r="5" spans="1:198" s="5" customFormat="1" ht="59.25" customHeight="1">
      <c r="A5" s="268" t="s">
        <v>615</v>
      </c>
      <c r="B5" s="269"/>
      <c r="C5" s="270" t="s">
        <v>617</v>
      </c>
      <c r="D5" s="277" t="s">
        <v>153</v>
      </c>
      <c r="E5" s="271">
        <v>75</v>
      </c>
      <c r="F5" s="272" t="s">
        <v>146</v>
      </c>
      <c r="G5" s="273" t="s">
        <v>238</v>
      </c>
      <c r="H5" s="272" t="s">
        <v>618</v>
      </c>
      <c r="I5" s="273">
        <v>133</v>
      </c>
      <c r="J5" s="274"/>
      <c r="K5" s="274" t="s">
        <v>135</v>
      </c>
      <c r="L5" s="276" t="s">
        <v>46</v>
      </c>
      <c r="M5" s="276" t="s">
        <v>47</v>
      </c>
      <c r="N5" s="276" t="s">
        <v>597</v>
      </c>
      <c r="O5" s="276" t="s">
        <v>400</v>
      </c>
      <c r="P5" s="272" t="s">
        <v>446</v>
      </c>
      <c r="Q5" s="274" t="s">
        <v>645</v>
      </c>
      <c r="R5" s="274"/>
      <c r="S5" s="274" t="s">
        <v>853</v>
      </c>
      <c r="T5" s="274" t="s">
        <v>40</v>
      </c>
      <c r="U5" s="274" t="s">
        <v>1130</v>
      </c>
      <c r="V5" s="274" t="s">
        <v>1138</v>
      </c>
      <c r="W5" s="274" t="s">
        <v>1243</v>
      </c>
      <c r="X5" s="274" t="s">
        <v>1244</v>
      </c>
      <c r="Y5" s="274" t="s">
        <v>1802</v>
      </c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  <c r="BA5" s="274"/>
      <c r="BB5" s="274"/>
      <c r="BC5" s="274"/>
      <c r="BD5" s="274"/>
      <c r="BE5" s="274"/>
      <c r="BF5" s="274"/>
      <c r="BG5" s="274"/>
      <c r="BH5" s="274"/>
      <c r="BI5" s="274"/>
      <c r="BJ5" s="274"/>
      <c r="BK5" s="274"/>
      <c r="BL5" s="274"/>
      <c r="BM5" s="274"/>
      <c r="BN5" s="274"/>
      <c r="BO5" s="274"/>
      <c r="BP5" s="274"/>
      <c r="BQ5" s="274"/>
      <c r="BR5" s="274"/>
      <c r="BS5" s="274"/>
      <c r="BT5" s="274"/>
      <c r="BU5" s="274"/>
      <c r="BV5" s="274"/>
      <c r="BW5" s="274"/>
      <c r="BX5" s="274"/>
      <c r="BY5" s="274"/>
      <c r="BZ5" s="274"/>
      <c r="CA5" s="274"/>
      <c r="CB5" s="274"/>
      <c r="CC5" s="274"/>
      <c r="CD5" s="274"/>
      <c r="CE5" s="274"/>
      <c r="CF5" s="274"/>
      <c r="CG5" s="274"/>
      <c r="CH5" s="274"/>
      <c r="CI5" s="274"/>
      <c r="CJ5" s="274"/>
      <c r="CK5" s="274"/>
      <c r="CL5" s="274"/>
      <c r="CM5" s="274"/>
      <c r="CN5" s="274"/>
      <c r="CO5" s="274"/>
      <c r="CP5" s="274"/>
      <c r="CQ5" s="274"/>
      <c r="CR5" s="274"/>
      <c r="CS5" s="274"/>
      <c r="CT5" s="274"/>
      <c r="CU5" s="274"/>
      <c r="CV5" s="274"/>
      <c r="CW5" s="274"/>
      <c r="CX5" s="274"/>
      <c r="CY5" s="274"/>
      <c r="CZ5" s="274"/>
      <c r="DA5" s="274"/>
      <c r="DB5" s="274"/>
      <c r="DC5" s="274"/>
      <c r="DD5" s="274"/>
      <c r="DE5" s="274"/>
      <c r="DF5" s="274"/>
      <c r="DG5" s="274"/>
      <c r="DH5" s="274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</row>
    <row r="6" spans="1:198" s="5" customFormat="1" ht="59.25" customHeight="1">
      <c r="A6" s="268" t="s">
        <v>226</v>
      </c>
      <c r="B6" s="269"/>
      <c r="C6" s="270" t="s">
        <v>227</v>
      </c>
      <c r="D6" s="271" t="s">
        <v>153</v>
      </c>
      <c r="E6" s="272">
        <v>45</v>
      </c>
      <c r="F6" s="272" t="s">
        <v>146</v>
      </c>
      <c r="G6" s="272" t="s">
        <v>238</v>
      </c>
      <c r="H6" s="271" t="s">
        <v>533</v>
      </c>
      <c r="I6" s="273">
        <v>200</v>
      </c>
      <c r="J6" s="274" t="s">
        <v>135</v>
      </c>
      <c r="K6" s="276" t="s">
        <v>46</v>
      </c>
      <c r="L6" s="276" t="s">
        <v>47</v>
      </c>
      <c r="M6" s="276" t="s">
        <v>597</v>
      </c>
      <c r="N6" s="278" t="s">
        <v>78</v>
      </c>
      <c r="O6" s="278" t="s">
        <v>386</v>
      </c>
      <c r="P6" s="274" t="s">
        <v>40</v>
      </c>
      <c r="Q6" s="274" t="s">
        <v>427</v>
      </c>
      <c r="R6" s="274" t="s">
        <v>428</v>
      </c>
      <c r="S6" s="274" t="s">
        <v>1243</v>
      </c>
      <c r="T6" s="274" t="s">
        <v>1244</v>
      </c>
      <c r="U6" s="274" t="s">
        <v>1802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</row>
    <row r="7" spans="1:198" s="5" customFormat="1" ht="59.25" customHeight="1">
      <c r="A7" s="268" t="s">
        <v>228</v>
      </c>
      <c r="B7" s="269"/>
      <c r="C7" s="270" t="s">
        <v>230</v>
      </c>
      <c r="D7" s="271" t="s">
        <v>153</v>
      </c>
      <c r="E7" s="272">
        <v>30</v>
      </c>
      <c r="F7" s="272" t="s">
        <v>146</v>
      </c>
      <c r="G7" s="272" t="s">
        <v>238</v>
      </c>
      <c r="H7" s="272" t="s">
        <v>532</v>
      </c>
      <c r="I7" s="273">
        <v>200</v>
      </c>
      <c r="J7" s="274" t="s">
        <v>40</v>
      </c>
      <c r="K7" s="274" t="s">
        <v>135</v>
      </c>
      <c r="L7" s="276" t="s">
        <v>46</v>
      </c>
      <c r="M7" s="276" t="s">
        <v>47</v>
      </c>
      <c r="N7" s="276" t="s">
        <v>597</v>
      </c>
      <c r="O7" s="272" t="s">
        <v>427</v>
      </c>
      <c r="P7" s="276" t="s">
        <v>428</v>
      </c>
      <c r="Q7" s="276" t="s">
        <v>341</v>
      </c>
      <c r="R7" s="276" t="s">
        <v>54</v>
      </c>
      <c r="S7" s="278" t="s">
        <v>78</v>
      </c>
      <c r="T7" s="278" t="s">
        <v>386</v>
      </c>
      <c r="U7" s="274" t="s">
        <v>1243</v>
      </c>
      <c r="V7" s="274" t="s">
        <v>1244</v>
      </c>
      <c r="W7" s="274" t="s">
        <v>1802</v>
      </c>
      <c r="X7" s="274" t="s">
        <v>1820</v>
      </c>
      <c r="Y7" s="274"/>
      <c r="Z7" s="274"/>
      <c r="AA7" s="274"/>
      <c r="AB7" s="274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</row>
    <row r="8" spans="1:198" s="5" customFormat="1" ht="59.25" customHeight="1">
      <c r="A8" s="268" t="s">
        <v>231</v>
      </c>
      <c r="B8" s="269"/>
      <c r="C8" s="270" t="s">
        <v>216</v>
      </c>
      <c r="D8" s="271" t="s">
        <v>152</v>
      </c>
      <c r="E8" s="271">
        <v>90</v>
      </c>
      <c r="F8" s="272" t="s">
        <v>215</v>
      </c>
      <c r="G8" s="272" t="s">
        <v>238</v>
      </c>
      <c r="H8" s="272" t="s">
        <v>232</v>
      </c>
      <c r="I8" s="273">
        <v>251</v>
      </c>
      <c r="J8" s="274" t="s">
        <v>39</v>
      </c>
      <c r="K8" s="274" t="s">
        <v>137</v>
      </c>
      <c r="L8" s="276" t="s">
        <v>405</v>
      </c>
      <c r="M8" s="276" t="s">
        <v>45</v>
      </c>
      <c r="N8" s="272" t="s">
        <v>445</v>
      </c>
      <c r="O8" s="272" t="s">
        <v>447</v>
      </c>
      <c r="P8" s="276" t="s">
        <v>52</v>
      </c>
      <c r="Q8" s="276" t="s">
        <v>406</v>
      </c>
      <c r="R8" s="276" t="s">
        <v>169</v>
      </c>
      <c r="S8" s="276" t="s">
        <v>407</v>
      </c>
      <c r="T8" s="272" t="s">
        <v>488</v>
      </c>
      <c r="U8" s="272" t="s">
        <v>651</v>
      </c>
      <c r="V8" s="274" t="s">
        <v>649</v>
      </c>
      <c r="W8" s="272" t="s">
        <v>433</v>
      </c>
      <c r="X8" s="274" t="s">
        <v>867</v>
      </c>
      <c r="Y8" s="274" t="s">
        <v>868</v>
      </c>
      <c r="Z8" s="274" t="s">
        <v>871</v>
      </c>
      <c r="AA8" s="274" t="s">
        <v>870</v>
      </c>
      <c r="AB8" s="274" t="s">
        <v>861</v>
      </c>
      <c r="AC8" s="274" t="s">
        <v>862</v>
      </c>
      <c r="AD8" s="274" t="s">
        <v>863</v>
      </c>
      <c r="AE8" s="274" t="s">
        <v>864</v>
      </c>
      <c r="AF8" s="274" t="s">
        <v>911</v>
      </c>
      <c r="AG8" s="274" t="s">
        <v>1150</v>
      </c>
      <c r="AH8" s="274" t="s">
        <v>1148</v>
      </c>
      <c r="AI8" s="274" t="s">
        <v>1136</v>
      </c>
      <c r="AJ8" s="274" t="s">
        <v>1266</v>
      </c>
      <c r="AK8" s="274" t="s">
        <v>1263</v>
      </c>
      <c r="AL8" s="274" t="s">
        <v>1264</v>
      </c>
      <c r="AM8" s="274" t="s">
        <v>2124</v>
      </c>
      <c r="AN8" s="274" t="s">
        <v>2125</v>
      </c>
      <c r="AO8" s="274" t="s">
        <v>1272</v>
      </c>
      <c r="AP8" s="274" t="s">
        <v>1265</v>
      </c>
      <c r="AQ8" s="274" t="s">
        <v>1967</v>
      </c>
      <c r="AR8" s="274" t="s">
        <v>1968</v>
      </c>
      <c r="AS8" s="274" t="s">
        <v>2044</v>
      </c>
      <c r="AT8" s="274" t="s">
        <v>2045</v>
      </c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</row>
    <row r="9" spans="1:198" s="5" customFormat="1" ht="59.25" customHeight="1">
      <c r="A9" s="268" t="s">
        <v>233</v>
      </c>
      <c r="B9" s="269"/>
      <c r="C9" s="270" t="s">
        <v>235</v>
      </c>
      <c r="D9" s="271" t="s">
        <v>234</v>
      </c>
      <c r="E9" s="271">
        <v>215</v>
      </c>
      <c r="F9" s="272" t="s">
        <v>215</v>
      </c>
      <c r="G9" s="272" t="s">
        <v>238</v>
      </c>
      <c r="H9" s="272" t="s">
        <v>520</v>
      </c>
      <c r="I9" s="273">
        <v>1900</v>
      </c>
      <c r="J9" s="274" t="s">
        <v>40</v>
      </c>
      <c r="K9" s="274" t="s">
        <v>135</v>
      </c>
      <c r="L9" s="276" t="s">
        <v>46</v>
      </c>
      <c r="M9" s="276" t="s">
        <v>47</v>
      </c>
      <c r="N9" s="276" t="s">
        <v>597</v>
      </c>
      <c r="O9" s="272" t="s">
        <v>427</v>
      </c>
      <c r="P9" s="276" t="s">
        <v>428</v>
      </c>
      <c r="Q9" s="276" t="s">
        <v>341</v>
      </c>
      <c r="R9" s="276" t="s">
        <v>54</v>
      </c>
      <c r="S9" s="278" t="s">
        <v>78</v>
      </c>
      <c r="T9" s="278" t="s">
        <v>386</v>
      </c>
      <c r="U9" s="274" t="s">
        <v>1243</v>
      </c>
      <c r="V9" s="274" t="s">
        <v>1244</v>
      </c>
      <c r="W9" s="274" t="s">
        <v>1257</v>
      </c>
      <c r="X9" s="274" t="s">
        <v>1802</v>
      </c>
      <c r="Y9" s="274" t="s">
        <v>1820</v>
      </c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</row>
    <row r="10" spans="1:198" s="5" customFormat="1" ht="59.25" customHeight="1">
      <c r="A10" s="268" t="s">
        <v>236</v>
      </c>
      <c r="B10" s="269"/>
      <c r="C10" s="270" t="s">
        <v>235</v>
      </c>
      <c r="D10" s="271" t="s">
        <v>157</v>
      </c>
      <c r="E10" s="271">
        <v>255</v>
      </c>
      <c r="F10" s="272" t="s">
        <v>215</v>
      </c>
      <c r="G10" s="272" t="s">
        <v>238</v>
      </c>
      <c r="H10" s="272" t="s">
        <v>521</v>
      </c>
      <c r="I10" s="273">
        <v>1930</v>
      </c>
      <c r="J10" s="276" t="s">
        <v>607</v>
      </c>
      <c r="K10" s="276" t="s">
        <v>608</v>
      </c>
      <c r="L10" s="276" t="s">
        <v>609</v>
      </c>
      <c r="M10" s="276" t="s">
        <v>610</v>
      </c>
      <c r="N10" s="276" t="s">
        <v>411</v>
      </c>
      <c r="O10" s="272" t="s">
        <v>430</v>
      </c>
      <c r="P10" s="272" t="s">
        <v>431</v>
      </c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</row>
    <row r="11" spans="1:198" s="5" customFormat="1" ht="59.25" customHeight="1">
      <c r="A11" s="268" t="s">
        <v>237</v>
      </c>
      <c r="B11" s="269"/>
      <c r="C11" s="270" t="s">
        <v>227</v>
      </c>
      <c r="D11" s="271" t="s">
        <v>234</v>
      </c>
      <c r="E11" s="271">
        <v>120</v>
      </c>
      <c r="F11" s="272" t="s">
        <v>215</v>
      </c>
      <c r="G11" s="272" t="s">
        <v>238</v>
      </c>
      <c r="H11" s="272" t="s">
        <v>510</v>
      </c>
      <c r="I11" s="273">
        <v>420</v>
      </c>
      <c r="J11" s="274" t="s">
        <v>40</v>
      </c>
      <c r="K11" s="274" t="s">
        <v>135</v>
      </c>
      <c r="L11" s="276" t="s">
        <v>46</v>
      </c>
      <c r="M11" s="276" t="s">
        <v>47</v>
      </c>
      <c r="N11" s="276" t="s">
        <v>597</v>
      </c>
      <c r="O11" s="272" t="s">
        <v>427</v>
      </c>
      <c r="P11" s="276" t="s">
        <v>428</v>
      </c>
      <c r="Q11" s="276" t="s">
        <v>341</v>
      </c>
      <c r="R11" s="276" t="s">
        <v>54</v>
      </c>
      <c r="S11" s="278" t="s">
        <v>386</v>
      </c>
      <c r="T11" s="274" t="s">
        <v>1243</v>
      </c>
      <c r="U11" s="274" t="s">
        <v>1244</v>
      </c>
      <c r="V11" s="274" t="s">
        <v>1257</v>
      </c>
      <c r="W11" s="274" t="s">
        <v>1802</v>
      </c>
      <c r="X11" s="274" t="s">
        <v>1820</v>
      </c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</row>
    <row r="12" spans="1:198" s="5" customFormat="1" ht="59.25" customHeight="1">
      <c r="A12" s="279" t="str">
        <f>"DS-1272ZJ-110B"</f>
        <v>DS-1272ZJ-110B</v>
      </c>
      <c r="B12" s="269"/>
      <c r="C12" s="270" t="s">
        <v>271</v>
      </c>
      <c r="D12" s="280" t="s">
        <v>272</v>
      </c>
      <c r="E12" s="271">
        <v>200</v>
      </c>
      <c r="F12" s="273" t="s">
        <v>215</v>
      </c>
      <c r="G12" s="273" t="s">
        <v>238</v>
      </c>
      <c r="H12" s="273" t="s">
        <v>517</v>
      </c>
      <c r="I12" s="273">
        <v>1205</v>
      </c>
      <c r="J12" s="274" t="s">
        <v>40</v>
      </c>
      <c r="K12" s="274" t="s">
        <v>135</v>
      </c>
      <c r="L12" s="276" t="s">
        <v>46</v>
      </c>
      <c r="M12" s="276" t="s">
        <v>47</v>
      </c>
      <c r="N12" s="276" t="s">
        <v>597</v>
      </c>
      <c r="O12" s="272" t="s">
        <v>427</v>
      </c>
      <c r="P12" s="276" t="s">
        <v>428</v>
      </c>
      <c r="Q12" s="276" t="s">
        <v>341</v>
      </c>
      <c r="R12" s="276" t="s">
        <v>54</v>
      </c>
      <c r="S12" s="278" t="s">
        <v>78</v>
      </c>
      <c r="T12" s="278" t="s">
        <v>386</v>
      </c>
      <c r="U12" s="274" t="s">
        <v>1243</v>
      </c>
      <c r="V12" s="274" t="s">
        <v>1244</v>
      </c>
      <c r="W12" s="274" t="s">
        <v>1257</v>
      </c>
      <c r="X12" s="274" t="s">
        <v>1802</v>
      </c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</row>
    <row r="13" spans="1:198" s="5" customFormat="1" ht="59.25" customHeight="1">
      <c r="A13" s="268" t="s">
        <v>239</v>
      </c>
      <c r="B13" s="269"/>
      <c r="C13" s="270" t="s">
        <v>227</v>
      </c>
      <c r="D13" s="271" t="s">
        <v>240</v>
      </c>
      <c r="E13" s="271">
        <v>120</v>
      </c>
      <c r="F13" s="272" t="s">
        <v>215</v>
      </c>
      <c r="G13" s="272" t="s">
        <v>238</v>
      </c>
      <c r="H13" s="272" t="s">
        <v>510</v>
      </c>
      <c r="I13" s="273">
        <v>420</v>
      </c>
      <c r="J13" s="278" t="s">
        <v>390</v>
      </c>
      <c r="K13" s="278" t="s">
        <v>383</v>
      </c>
      <c r="L13" s="278" t="s">
        <v>483</v>
      </c>
      <c r="M13" s="278" t="s">
        <v>391</v>
      </c>
      <c r="N13" s="278" t="s">
        <v>179</v>
      </c>
      <c r="O13" s="281" t="s">
        <v>640</v>
      </c>
      <c r="P13" s="272" t="s">
        <v>136</v>
      </c>
      <c r="Q13" s="274" t="s">
        <v>723</v>
      </c>
      <c r="R13" s="274" t="s">
        <v>640</v>
      </c>
      <c r="S13" s="274" t="s">
        <v>845</v>
      </c>
      <c r="T13" s="274" t="s">
        <v>847</v>
      </c>
      <c r="U13" s="274" t="s">
        <v>1149</v>
      </c>
      <c r="V13" s="282" t="s">
        <v>1111</v>
      </c>
      <c r="W13" s="282" t="s">
        <v>1112</v>
      </c>
      <c r="X13" s="283" t="s">
        <v>1258</v>
      </c>
      <c r="Y13" s="274" t="s">
        <v>1805</v>
      </c>
      <c r="Z13" s="274" t="s">
        <v>1308</v>
      </c>
      <c r="AA13" s="274" t="s">
        <v>1884</v>
      </c>
      <c r="AB13" s="274" t="s">
        <v>2030</v>
      </c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</row>
    <row r="14" spans="1:198" s="5" customFormat="1" ht="59.25" customHeight="1">
      <c r="A14" s="279" t="str">
        <f>"DS-1272ZJ-120"</f>
        <v>DS-1272ZJ-120</v>
      </c>
      <c r="B14" s="273"/>
      <c r="C14" s="270" t="s">
        <v>248</v>
      </c>
      <c r="D14" s="273" t="s">
        <v>252</v>
      </c>
      <c r="E14" s="271">
        <v>120</v>
      </c>
      <c r="F14" s="273" t="s">
        <v>215</v>
      </c>
      <c r="G14" s="273" t="s">
        <v>238</v>
      </c>
      <c r="H14" s="273" t="s">
        <v>542</v>
      </c>
      <c r="I14" s="273">
        <v>430</v>
      </c>
      <c r="J14" s="276" t="s">
        <v>400</v>
      </c>
      <c r="K14" s="272" t="s">
        <v>486</v>
      </c>
      <c r="L14" s="272" t="s">
        <v>446</v>
      </c>
      <c r="M14" s="274" t="s">
        <v>646</v>
      </c>
      <c r="N14" s="274" t="s">
        <v>644</v>
      </c>
      <c r="O14" s="274" t="s">
        <v>645</v>
      </c>
      <c r="P14" s="272" t="s">
        <v>853</v>
      </c>
      <c r="Q14" s="274" t="s">
        <v>858</v>
      </c>
      <c r="R14" s="274" t="s">
        <v>859</v>
      </c>
      <c r="S14" s="274" t="s">
        <v>860</v>
      </c>
      <c r="T14" s="274" t="s">
        <v>854</v>
      </c>
      <c r="U14" s="274" t="s">
        <v>1130</v>
      </c>
      <c r="V14" s="274" t="s">
        <v>1138</v>
      </c>
      <c r="W14" s="274" t="s">
        <v>1139</v>
      </c>
      <c r="X14" s="274" t="s">
        <v>1163</v>
      </c>
      <c r="Y14" s="274" t="s">
        <v>1903</v>
      </c>
      <c r="Z14" s="274" t="s">
        <v>1962</v>
      </c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</row>
    <row r="15" spans="1:198" s="5" customFormat="1" ht="59.25" customHeight="1">
      <c r="A15" s="279" t="str">
        <f>"DS-1273ZJ-130-TRL"</f>
        <v>DS-1273ZJ-130-TRL</v>
      </c>
      <c r="B15" s="269"/>
      <c r="C15" s="284" t="s">
        <v>248</v>
      </c>
      <c r="D15" s="273" t="s">
        <v>155</v>
      </c>
      <c r="E15" s="271">
        <v>150</v>
      </c>
      <c r="F15" s="273" t="s">
        <v>215</v>
      </c>
      <c r="G15" s="273" t="s">
        <v>238</v>
      </c>
      <c r="H15" s="273" t="s">
        <v>269</v>
      </c>
      <c r="I15" s="273">
        <v>890</v>
      </c>
      <c r="J15" s="276" t="s">
        <v>49</v>
      </c>
      <c r="K15" s="278" t="s">
        <v>368</v>
      </c>
      <c r="L15" s="274" t="s">
        <v>855</v>
      </c>
      <c r="M15" s="274" t="s">
        <v>856</v>
      </c>
      <c r="N15" s="274" t="s">
        <v>2054</v>
      </c>
      <c r="O15" s="274" t="s">
        <v>2043</v>
      </c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</row>
    <row r="16" spans="1:198" s="5" customFormat="1" ht="59.25" customHeight="1">
      <c r="A16" s="279" t="str">
        <f>"DS-1273ZJ-135"</f>
        <v>DS-1273ZJ-135</v>
      </c>
      <c r="B16" s="273"/>
      <c r="C16" s="284" t="s">
        <v>248</v>
      </c>
      <c r="D16" s="273" t="s">
        <v>153</v>
      </c>
      <c r="E16" s="271">
        <v>135</v>
      </c>
      <c r="F16" s="273" t="s">
        <v>215</v>
      </c>
      <c r="G16" s="273" t="s">
        <v>238</v>
      </c>
      <c r="H16" s="273" t="s">
        <v>519</v>
      </c>
      <c r="I16" s="273">
        <v>704</v>
      </c>
      <c r="J16" s="274" t="s">
        <v>359</v>
      </c>
      <c r="K16" s="274" t="s">
        <v>347</v>
      </c>
      <c r="L16" s="274" t="s">
        <v>138</v>
      </c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</row>
    <row r="17" spans="1:198" s="5" customFormat="1" ht="59.25" customHeight="1">
      <c r="A17" s="279" t="str">
        <f>"DS-1273ZJ-135B"</f>
        <v>DS-1273ZJ-135B</v>
      </c>
      <c r="B17" s="269"/>
      <c r="C17" s="270" t="s">
        <v>271</v>
      </c>
      <c r="D17" s="273" t="s">
        <v>153</v>
      </c>
      <c r="E17" s="271">
        <v>255</v>
      </c>
      <c r="F17" s="273" t="s">
        <v>215</v>
      </c>
      <c r="G17" s="273" t="s">
        <v>238</v>
      </c>
      <c r="H17" s="273" t="s">
        <v>275</v>
      </c>
      <c r="I17" s="273">
        <v>1490</v>
      </c>
      <c r="J17" s="274" t="s">
        <v>359</v>
      </c>
      <c r="K17" s="274" t="s">
        <v>347</v>
      </c>
      <c r="L17" s="274" t="s">
        <v>138</v>
      </c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</row>
    <row r="18" spans="1:198" s="5" customFormat="1" ht="59.25" customHeight="1">
      <c r="A18" s="279" t="str">
        <f>"DS-1273ZJ-140"</f>
        <v>DS-1273ZJ-140</v>
      </c>
      <c r="B18" s="273"/>
      <c r="C18" s="284" t="s">
        <v>248</v>
      </c>
      <c r="D18" s="273" t="s">
        <v>263</v>
      </c>
      <c r="E18" s="271">
        <v>135</v>
      </c>
      <c r="F18" s="273" t="s">
        <v>215</v>
      </c>
      <c r="G18" s="273" t="s">
        <v>238</v>
      </c>
      <c r="H18" s="273" t="s">
        <v>545</v>
      </c>
      <c r="I18" s="273">
        <v>703</v>
      </c>
      <c r="J18" s="276" t="s">
        <v>599</v>
      </c>
      <c r="K18" s="272" t="s">
        <v>423</v>
      </c>
      <c r="L18" s="272" t="s">
        <v>432</v>
      </c>
      <c r="M18" s="272" t="s">
        <v>429</v>
      </c>
      <c r="N18" s="276" t="s">
        <v>167</v>
      </c>
      <c r="O18" s="276" t="s">
        <v>385</v>
      </c>
      <c r="P18" s="276" t="s">
        <v>396</v>
      </c>
      <c r="Q18" s="281" t="s">
        <v>641</v>
      </c>
      <c r="R18" s="281" t="s">
        <v>857</v>
      </c>
      <c r="S18" s="281" t="s">
        <v>1156</v>
      </c>
      <c r="T18" s="281" t="s">
        <v>1276</v>
      </c>
      <c r="U18" s="281" t="s">
        <v>1267</v>
      </c>
      <c r="V18" s="281" t="s">
        <v>1267</v>
      </c>
      <c r="W18" s="281" t="s">
        <v>1966</v>
      </c>
      <c r="X18" s="281" t="s">
        <v>1965</v>
      </c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</row>
    <row r="19" spans="1:198" s="5" customFormat="1" ht="59.25" customHeight="1">
      <c r="A19" s="279" t="str">
        <f>"DS-1273ZJ-160"</f>
        <v>DS-1273ZJ-160</v>
      </c>
      <c r="B19" s="269"/>
      <c r="C19" s="284" t="s">
        <v>248</v>
      </c>
      <c r="D19" s="280" t="s">
        <v>153</v>
      </c>
      <c r="E19" s="271">
        <v>135</v>
      </c>
      <c r="F19" s="273" t="s">
        <v>215</v>
      </c>
      <c r="G19" s="273" t="s">
        <v>238</v>
      </c>
      <c r="H19" s="273" t="s">
        <v>512</v>
      </c>
      <c r="I19" s="273">
        <v>845</v>
      </c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</row>
    <row r="20" spans="1:198" s="5" customFormat="1" ht="59.25" customHeight="1">
      <c r="A20" s="279" t="str">
        <f>"DS-1273ZJ-DM25"</f>
        <v>DS-1273ZJ-DM25</v>
      </c>
      <c r="B20" s="269"/>
      <c r="C20" s="270" t="s">
        <v>248</v>
      </c>
      <c r="D20" s="273" t="s">
        <v>157</v>
      </c>
      <c r="E20" s="271">
        <v>210</v>
      </c>
      <c r="F20" s="273" t="s">
        <v>215</v>
      </c>
      <c r="G20" s="273" t="s">
        <v>238</v>
      </c>
      <c r="H20" s="273" t="s">
        <v>518</v>
      </c>
      <c r="I20" s="273">
        <v>900</v>
      </c>
      <c r="J20" s="276" t="s">
        <v>607</v>
      </c>
      <c r="K20" s="276" t="s">
        <v>608</v>
      </c>
      <c r="L20" s="276" t="s">
        <v>609</v>
      </c>
      <c r="M20" s="276" t="s">
        <v>610</v>
      </c>
      <c r="N20" s="276" t="s">
        <v>411</v>
      </c>
      <c r="O20" s="272" t="s">
        <v>430</v>
      </c>
      <c r="P20" s="272" t="s">
        <v>431</v>
      </c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274"/>
      <c r="AE20" s="274"/>
      <c r="AF20" s="274"/>
      <c r="AG20" s="274"/>
      <c r="AH20" s="274"/>
      <c r="AI20" s="274"/>
      <c r="AJ20" s="274"/>
      <c r="AK20" s="274"/>
      <c r="AL20" s="274"/>
      <c r="AM20" s="274"/>
      <c r="AN20" s="274"/>
      <c r="AO20" s="274"/>
      <c r="AP20" s="274"/>
      <c r="AQ20" s="274"/>
      <c r="AR20" s="274"/>
      <c r="AS20" s="274"/>
      <c r="AT20" s="274"/>
      <c r="AU20" s="274"/>
      <c r="AV20" s="274"/>
      <c r="AW20" s="274"/>
      <c r="AX20" s="274"/>
      <c r="AY20" s="274"/>
      <c r="AZ20" s="274"/>
      <c r="BA20" s="274"/>
      <c r="BB20" s="274"/>
      <c r="BC20" s="274"/>
      <c r="BD20" s="274"/>
      <c r="BE20" s="274"/>
      <c r="BF20" s="274"/>
      <c r="BG20" s="274"/>
      <c r="BH20" s="274"/>
      <c r="BI20" s="274"/>
      <c r="BJ20" s="274"/>
      <c r="BK20" s="274"/>
      <c r="BL20" s="274"/>
      <c r="BM20" s="274"/>
      <c r="BN20" s="274"/>
      <c r="BO20" s="274"/>
      <c r="BP20" s="274"/>
      <c r="BQ20" s="274"/>
      <c r="BR20" s="274"/>
      <c r="BS20" s="274"/>
      <c r="BT20" s="274"/>
      <c r="BU20" s="274"/>
      <c r="BV20" s="274"/>
      <c r="BW20" s="274"/>
      <c r="BX20" s="274"/>
      <c r="BY20" s="274"/>
      <c r="BZ20" s="274"/>
      <c r="CA20" s="274"/>
      <c r="CB20" s="274"/>
      <c r="CC20" s="274"/>
      <c r="CD20" s="274"/>
      <c r="CE20" s="274"/>
      <c r="CF20" s="274"/>
      <c r="CG20" s="274"/>
      <c r="CH20" s="274"/>
      <c r="CI20" s="274"/>
      <c r="CJ20" s="274"/>
      <c r="CK20" s="274"/>
      <c r="CL20" s="274"/>
      <c r="CM20" s="274"/>
      <c r="CN20" s="274"/>
      <c r="CO20" s="274"/>
      <c r="CP20" s="274"/>
      <c r="CQ20" s="274"/>
      <c r="CR20" s="274"/>
      <c r="CS20" s="274"/>
      <c r="CT20" s="274"/>
      <c r="CU20" s="274"/>
      <c r="CV20" s="274"/>
      <c r="CW20" s="274"/>
      <c r="CX20" s="274"/>
      <c r="CY20" s="274"/>
      <c r="CZ20" s="274"/>
      <c r="DA20" s="274"/>
      <c r="DB20" s="274"/>
      <c r="DC20" s="274"/>
      <c r="DD20" s="274"/>
      <c r="DE20" s="274"/>
      <c r="DF20" s="274"/>
      <c r="DG20" s="274"/>
      <c r="DH20" s="274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</row>
    <row r="21" spans="1:198" s="5" customFormat="1" ht="59.25" customHeight="1">
      <c r="A21" s="279" t="str">
        <f>"DS-1273ZJ-DM26-B"</f>
        <v>DS-1273ZJ-DM26-B</v>
      </c>
      <c r="B21" s="269"/>
      <c r="C21" s="270" t="s">
        <v>271</v>
      </c>
      <c r="D21" s="273" t="s">
        <v>153</v>
      </c>
      <c r="E21" s="271">
        <v>255</v>
      </c>
      <c r="F21" s="273" t="s">
        <v>215</v>
      </c>
      <c r="G21" s="273" t="s">
        <v>238</v>
      </c>
      <c r="H21" s="273" t="s">
        <v>276</v>
      </c>
      <c r="I21" s="273">
        <v>2050</v>
      </c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  <c r="AC21" s="274"/>
      <c r="AD21" s="274"/>
      <c r="AE21" s="274"/>
      <c r="AF21" s="274"/>
      <c r="AG21" s="274"/>
      <c r="AH21" s="274"/>
      <c r="AI21" s="274"/>
      <c r="AJ21" s="274"/>
      <c r="AK21" s="274"/>
      <c r="AL21" s="274"/>
      <c r="AM21" s="274"/>
      <c r="AN21" s="274"/>
      <c r="AO21" s="274"/>
      <c r="AP21" s="274"/>
      <c r="AQ21" s="274"/>
      <c r="AR21" s="274"/>
      <c r="AS21" s="274"/>
      <c r="AT21" s="274"/>
      <c r="AU21" s="274"/>
      <c r="AV21" s="274"/>
      <c r="AW21" s="274"/>
      <c r="AX21" s="274"/>
      <c r="AY21" s="274"/>
      <c r="AZ21" s="274"/>
      <c r="BA21" s="274"/>
      <c r="BB21" s="274"/>
      <c r="BC21" s="274"/>
      <c r="BD21" s="274"/>
      <c r="BE21" s="274"/>
      <c r="BF21" s="274"/>
      <c r="BG21" s="274"/>
      <c r="BH21" s="274"/>
      <c r="BI21" s="274"/>
      <c r="BJ21" s="274"/>
      <c r="BK21" s="274"/>
      <c r="BL21" s="274"/>
      <c r="BM21" s="274"/>
      <c r="BN21" s="274"/>
      <c r="BO21" s="274"/>
      <c r="BP21" s="274"/>
      <c r="BQ21" s="274"/>
      <c r="BR21" s="274"/>
      <c r="BS21" s="274"/>
      <c r="BT21" s="274"/>
      <c r="BU21" s="274"/>
      <c r="BV21" s="274"/>
      <c r="BW21" s="274"/>
      <c r="BX21" s="274"/>
      <c r="BY21" s="274"/>
      <c r="BZ21" s="274"/>
      <c r="CA21" s="274"/>
      <c r="CB21" s="274"/>
      <c r="CC21" s="274"/>
      <c r="CD21" s="274"/>
      <c r="CE21" s="274"/>
      <c r="CF21" s="274"/>
      <c r="CG21" s="274"/>
      <c r="CH21" s="274"/>
      <c r="CI21" s="274"/>
      <c r="CJ21" s="274"/>
      <c r="CK21" s="274"/>
      <c r="CL21" s="274"/>
      <c r="CM21" s="274"/>
      <c r="CN21" s="274"/>
      <c r="CO21" s="274"/>
      <c r="CP21" s="274"/>
      <c r="CQ21" s="274"/>
      <c r="CR21" s="274"/>
      <c r="CS21" s="274"/>
      <c r="CT21" s="274"/>
      <c r="CU21" s="274"/>
      <c r="CV21" s="274"/>
      <c r="CW21" s="274"/>
      <c r="CX21" s="274"/>
      <c r="CY21" s="274"/>
      <c r="CZ21" s="274"/>
      <c r="DA21" s="274"/>
      <c r="DB21" s="274"/>
      <c r="DC21" s="274"/>
      <c r="DD21" s="274"/>
      <c r="DE21" s="274"/>
      <c r="DF21" s="274"/>
      <c r="DG21" s="274"/>
      <c r="DH21" s="274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</row>
    <row r="22" spans="1:198" s="5" customFormat="1" ht="59.25" customHeight="1">
      <c r="A22" s="268" t="s">
        <v>943</v>
      </c>
      <c r="B22" s="269"/>
      <c r="C22" s="270" t="s">
        <v>267</v>
      </c>
      <c r="D22" s="273" t="s">
        <v>152</v>
      </c>
      <c r="E22" s="272">
        <v>135</v>
      </c>
      <c r="F22" s="272" t="s">
        <v>215</v>
      </c>
      <c r="G22" s="273" t="s">
        <v>238</v>
      </c>
      <c r="H22" s="273" t="s">
        <v>273</v>
      </c>
      <c r="I22" s="273">
        <v>1205</v>
      </c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  <c r="AC22" s="274"/>
      <c r="AD22" s="274"/>
      <c r="AE22" s="274"/>
      <c r="AF22" s="274"/>
      <c r="AG22" s="274"/>
      <c r="AH22" s="274"/>
      <c r="AI22" s="274"/>
      <c r="AJ22" s="274"/>
      <c r="AK22" s="274"/>
      <c r="AL22" s="274"/>
      <c r="AM22" s="274"/>
      <c r="AN22" s="274"/>
      <c r="AO22" s="274"/>
      <c r="AP22" s="274"/>
      <c r="AQ22" s="274"/>
      <c r="AR22" s="274"/>
      <c r="AS22" s="274"/>
      <c r="AT22" s="274"/>
      <c r="AU22" s="274"/>
      <c r="AV22" s="274"/>
      <c r="AW22" s="274"/>
      <c r="AX22" s="274"/>
      <c r="AY22" s="274"/>
      <c r="AZ22" s="274"/>
      <c r="BA22" s="274"/>
      <c r="BB22" s="274"/>
      <c r="BC22" s="274"/>
      <c r="BD22" s="274"/>
      <c r="BE22" s="274"/>
      <c r="BF22" s="274"/>
      <c r="BG22" s="274"/>
      <c r="BH22" s="274"/>
      <c r="BI22" s="274"/>
      <c r="BJ22" s="274"/>
      <c r="BK22" s="274"/>
      <c r="BL22" s="274"/>
      <c r="BM22" s="274"/>
      <c r="BN22" s="274"/>
      <c r="BO22" s="274"/>
      <c r="BP22" s="274"/>
      <c r="BQ22" s="274"/>
      <c r="BR22" s="274"/>
      <c r="BS22" s="274"/>
      <c r="BT22" s="274"/>
      <c r="BU22" s="274"/>
      <c r="BV22" s="274"/>
      <c r="BW22" s="274"/>
      <c r="BX22" s="274"/>
      <c r="BY22" s="274"/>
      <c r="BZ22" s="274"/>
      <c r="CA22" s="274"/>
      <c r="CB22" s="274"/>
      <c r="CC22" s="274"/>
      <c r="CD22" s="274"/>
      <c r="CE22" s="274"/>
      <c r="CF22" s="274"/>
      <c r="CG22" s="274"/>
      <c r="CH22" s="274"/>
      <c r="CI22" s="274"/>
      <c r="CJ22" s="274"/>
      <c r="CK22" s="274"/>
      <c r="CL22" s="274"/>
      <c r="CM22" s="274"/>
      <c r="CN22" s="274"/>
      <c r="CO22" s="274"/>
      <c r="CP22" s="274"/>
      <c r="CQ22" s="274"/>
      <c r="CR22" s="274"/>
      <c r="CS22" s="274"/>
      <c r="CT22" s="274"/>
      <c r="CU22" s="274"/>
      <c r="CV22" s="274"/>
      <c r="CW22" s="274"/>
      <c r="CX22" s="274"/>
      <c r="CY22" s="274"/>
      <c r="CZ22" s="274"/>
      <c r="DA22" s="274"/>
      <c r="DB22" s="274"/>
      <c r="DC22" s="274"/>
      <c r="DD22" s="274"/>
      <c r="DE22" s="274"/>
      <c r="DF22" s="274"/>
      <c r="DG22" s="274"/>
      <c r="DH22" s="274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</row>
    <row r="23" spans="1:198" s="5" customFormat="1" ht="59.25" customHeight="1">
      <c r="A23" s="279" t="str">
        <f>"DS-1275ZJ/HWB"</f>
        <v>DS-1275ZJ/HWB</v>
      </c>
      <c r="B23" s="269"/>
      <c r="C23" s="270" t="s">
        <v>267</v>
      </c>
      <c r="D23" s="273" t="s">
        <v>317</v>
      </c>
      <c r="E23" s="271">
        <v>285</v>
      </c>
      <c r="F23" s="272" t="s">
        <v>215</v>
      </c>
      <c r="G23" s="273" t="s">
        <v>238</v>
      </c>
      <c r="H23" s="273" t="s">
        <v>273</v>
      </c>
      <c r="I23" s="273">
        <v>1205</v>
      </c>
      <c r="J23" s="276" t="s">
        <v>331</v>
      </c>
      <c r="K23" s="276" t="s">
        <v>332</v>
      </c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O23" s="274"/>
      <c r="AP23" s="274"/>
      <c r="AQ23" s="274"/>
      <c r="AR23" s="274"/>
      <c r="AS23" s="274"/>
      <c r="AT23" s="274"/>
      <c r="AU23" s="274"/>
      <c r="AV23" s="274"/>
      <c r="AW23" s="274"/>
      <c r="AX23" s="274"/>
      <c r="AY23" s="274"/>
      <c r="AZ23" s="274"/>
      <c r="BA23" s="274"/>
      <c r="BB23" s="274"/>
      <c r="BC23" s="274"/>
      <c r="BD23" s="274"/>
      <c r="BE23" s="274"/>
      <c r="BF23" s="274"/>
      <c r="BG23" s="274"/>
      <c r="BH23" s="274"/>
      <c r="BI23" s="274"/>
      <c r="BJ23" s="274"/>
      <c r="BK23" s="274"/>
      <c r="BL23" s="274"/>
      <c r="BM23" s="274"/>
      <c r="BN23" s="274"/>
      <c r="BO23" s="274"/>
      <c r="BP23" s="274"/>
      <c r="BQ23" s="274"/>
      <c r="BR23" s="274"/>
      <c r="BS23" s="274"/>
      <c r="BT23" s="274"/>
      <c r="BU23" s="274"/>
      <c r="BV23" s="274"/>
      <c r="BW23" s="274"/>
      <c r="BX23" s="274"/>
      <c r="BY23" s="274"/>
      <c r="BZ23" s="274"/>
      <c r="CA23" s="274"/>
      <c r="CB23" s="274"/>
      <c r="CC23" s="274"/>
      <c r="CD23" s="274"/>
      <c r="CE23" s="274"/>
      <c r="CF23" s="274"/>
      <c r="CG23" s="274"/>
      <c r="CH23" s="274"/>
      <c r="CI23" s="274"/>
      <c r="CJ23" s="274"/>
      <c r="CK23" s="274"/>
      <c r="CL23" s="274"/>
      <c r="CM23" s="274"/>
      <c r="CN23" s="274"/>
      <c r="CO23" s="274"/>
      <c r="CP23" s="274"/>
      <c r="CQ23" s="274"/>
      <c r="CR23" s="274"/>
      <c r="CS23" s="274"/>
      <c r="CT23" s="274"/>
      <c r="CU23" s="274"/>
      <c r="CV23" s="274"/>
      <c r="CW23" s="274"/>
      <c r="CX23" s="274"/>
      <c r="CY23" s="274"/>
      <c r="CZ23" s="274"/>
      <c r="DA23" s="274"/>
      <c r="DB23" s="274"/>
      <c r="DC23" s="274"/>
      <c r="DD23" s="274"/>
      <c r="DE23" s="274"/>
      <c r="DF23" s="274"/>
      <c r="DG23" s="274"/>
      <c r="DH23" s="274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</row>
    <row r="24" spans="1:198" s="5" customFormat="1" ht="59.25" customHeight="1">
      <c r="A24" s="279" t="s">
        <v>265</v>
      </c>
      <c r="B24" s="269"/>
      <c r="C24" s="270" t="s">
        <v>267</v>
      </c>
      <c r="D24" s="273" t="s">
        <v>152</v>
      </c>
      <c r="E24" s="271">
        <v>165</v>
      </c>
      <c r="F24" s="273" t="s">
        <v>327</v>
      </c>
      <c r="G24" s="273" t="s">
        <v>238</v>
      </c>
      <c r="H24" s="273" t="s">
        <v>268</v>
      </c>
      <c r="I24" s="273">
        <v>760</v>
      </c>
      <c r="J24" s="276" t="s">
        <v>598</v>
      </c>
      <c r="K24" s="276" t="s">
        <v>45</v>
      </c>
      <c r="L24" s="272" t="s">
        <v>445</v>
      </c>
      <c r="M24" s="272" t="s">
        <v>447</v>
      </c>
      <c r="N24" s="276" t="s">
        <v>401</v>
      </c>
      <c r="O24" s="276" t="s">
        <v>406</v>
      </c>
      <c r="P24" s="276" t="s">
        <v>266</v>
      </c>
      <c r="Q24" s="276" t="s">
        <v>871</v>
      </c>
      <c r="R24" s="276" t="s">
        <v>407</v>
      </c>
      <c r="S24" s="276" t="s">
        <v>170</v>
      </c>
      <c r="T24" s="276" t="s">
        <v>56</v>
      </c>
      <c r="U24" s="285" t="s">
        <v>369</v>
      </c>
      <c r="V24" s="276" t="s">
        <v>412</v>
      </c>
      <c r="W24" s="272" t="s">
        <v>488</v>
      </c>
      <c r="X24" s="272" t="s">
        <v>487</v>
      </c>
      <c r="Y24" s="272" t="s">
        <v>489</v>
      </c>
      <c r="Z24" s="272" t="str">
        <f>"DS-2CD3646G2/P-IZS"</f>
        <v>DS-2CD3646G2/P-IZS</v>
      </c>
      <c r="AA24" s="272" t="s">
        <v>433</v>
      </c>
      <c r="AB24" s="272" t="s">
        <v>651</v>
      </c>
      <c r="AC24" s="281" t="s">
        <v>647</v>
      </c>
      <c r="AD24" s="274" t="s">
        <v>653</v>
      </c>
      <c r="AE24" s="274" t="s">
        <v>649</v>
      </c>
      <c r="AF24" s="274" t="s">
        <v>39</v>
      </c>
      <c r="AG24" s="274" t="s">
        <v>137</v>
      </c>
      <c r="AH24" s="274" t="s">
        <v>867</v>
      </c>
      <c r="AI24" s="274" t="s">
        <v>868</v>
      </c>
      <c r="AJ24" s="274" t="s">
        <v>870</v>
      </c>
      <c r="AK24" s="274" t="s">
        <v>861</v>
      </c>
      <c r="AL24" s="274" t="s">
        <v>862</v>
      </c>
      <c r="AM24" s="274" t="s">
        <v>863</v>
      </c>
      <c r="AN24" s="274" t="s">
        <v>864</v>
      </c>
      <c r="AO24" s="274" t="s">
        <v>909</v>
      </c>
      <c r="AP24" s="274" t="s">
        <v>911</v>
      </c>
      <c r="AQ24" s="274" t="s">
        <v>875</v>
      </c>
      <c r="AR24" s="274" t="s">
        <v>852</v>
      </c>
      <c r="AS24" s="274" t="s">
        <v>1150</v>
      </c>
      <c r="AT24" s="274" t="s">
        <v>1136</v>
      </c>
      <c r="AU24" s="274" t="s">
        <v>1159</v>
      </c>
      <c r="AV24" s="274" t="s">
        <v>1265</v>
      </c>
      <c r="AW24" s="274" t="s">
        <v>1272</v>
      </c>
      <c r="AX24" s="274" t="s">
        <v>1266</v>
      </c>
      <c r="AY24" s="274" t="s">
        <v>1277</v>
      </c>
      <c r="AZ24" s="274" t="s">
        <v>1263</v>
      </c>
      <c r="BA24" s="274" t="s">
        <v>1264</v>
      </c>
      <c r="BB24" s="274" t="s">
        <v>2125</v>
      </c>
      <c r="BC24" s="274" t="s">
        <v>2124</v>
      </c>
      <c r="BD24" s="274" t="s">
        <v>2124</v>
      </c>
      <c r="BE24" s="274" t="s">
        <v>2125</v>
      </c>
      <c r="BF24" s="274" t="s">
        <v>1272</v>
      </c>
      <c r="BG24" s="286" t="s">
        <v>1149</v>
      </c>
      <c r="BH24" s="286" t="s">
        <v>1967</v>
      </c>
      <c r="BI24" s="274" t="s">
        <v>1967</v>
      </c>
      <c r="BJ24" s="274" t="s">
        <v>1968</v>
      </c>
      <c r="BK24" s="274" t="s">
        <v>2044</v>
      </c>
      <c r="BL24" s="274" t="s">
        <v>2045</v>
      </c>
      <c r="BM24" s="274" t="s">
        <v>2099</v>
      </c>
      <c r="BN24" s="274" t="s">
        <v>2100</v>
      </c>
      <c r="BO24" s="274" t="s">
        <v>2271</v>
      </c>
      <c r="BP24" s="274"/>
      <c r="BQ24" s="274"/>
      <c r="BR24" s="274"/>
      <c r="BS24" s="274"/>
      <c r="BT24" s="274"/>
      <c r="BU24" s="274"/>
      <c r="BV24" s="274"/>
      <c r="BW24" s="274"/>
      <c r="BX24" s="274"/>
      <c r="BY24" s="274"/>
      <c r="BZ24" s="274"/>
      <c r="CA24" s="274"/>
      <c r="CB24" s="274"/>
      <c r="CC24" s="274"/>
      <c r="CD24" s="274"/>
      <c r="CE24" s="274"/>
      <c r="CF24" s="274"/>
      <c r="CG24" s="274"/>
      <c r="CH24" s="274"/>
      <c r="CI24" s="274"/>
      <c r="CJ24" s="274"/>
      <c r="CK24" s="274"/>
      <c r="CL24" s="274"/>
      <c r="CM24" s="274"/>
      <c r="CN24" s="274"/>
      <c r="CO24" s="274"/>
      <c r="CP24" s="274"/>
      <c r="CQ24" s="274"/>
      <c r="CR24" s="274"/>
      <c r="CS24" s="274"/>
      <c r="CT24" s="274"/>
      <c r="CU24" s="274"/>
      <c r="CV24" s="274"/>
      <c r="CW24" s="274"/>
      <c r="CX24" s="274"/>
      <c r="CY24" s="274"/>
      <c r="CZ24" s="274"/>
      <c r="DA24" s="274"/>
      <c r="DB24" s="274"/>
      <c r="DC24" s="274"/>
      <c r="DD24" s="274"/>
      <c r="DE24" s="274"/>
      <c r="DF24" s="274"/>
      <c r="DG24" s="274"/>
      <c r="DH24" s="27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</row>
    <row r="25" spans="1:198" s="5" customFormat="1" ht="59.25" customHeight="1">
      <c r="A25" s="279" t="str">
        <f>"DS-1275ZJ-SUS"</f>
        <v>DS-1275ZJ-SUS</v>
      </c>
      <c r="B25" s="273"/>
      <c r="C25" s="270" t="s">
        <v>267</v>
      </c>
      <c r="D25" s="280" t="s">
        <v>274</v>
      </c>
      <c r="E25" s="271">
        <v>215</v>
      </c>
      <c r="F25" s="273" t="s">
        <v>327</v>
      </c>
      <c r="G25" s="273" t="s">
        <v>238</v>
      </c>
      <c r="H25" s="273" t="s">
        <v>273</v>
      </c>
      <c r="I25" s="273">
        <v>1480</v>
      </c>
      <c r="J25" s="272" t="s">
        <v>429</v>
      </c>
      <c r="K25" s="276" t="s">
        <v>400</v>
      </c>
      <c r="L25" s="276" t="s">
        <v>411</v>
      </c>
      <c r="M25" s="276" t="s">
        <v>56</v>
      </c>
      <c r="N25" s="285" t="s">
        <v>369</v>
      </c>
      <c r="O25" s="276" t="s">
        <v>412</v>
      </c>
      <c r="P25" s="272" t="s">
        <v>486</v>
      </c>
      <c r="Q25" s="272" t="s">
        <v>446</v>
      </c>
      <c r="R25" s="272" t="s">
        <v>489</v>
      </c>
      <c r="S25" s="272" t="str">
        <f>"DS-2CD3646G2/P-IZS"</f>
        <v>DS-2CD3646G2/P-IZS</v>
      </c>
      <c r="T25" s="272" t="s">
        <v>433</v>
      </c>
      <c r="U25" s="278" t="s">
        <v>344</v>
      </c>
      <c r="V25" s="278" t="s">
        <v>76</v>
      </c>
      <c r="W25" s="278" t="s">
        <v>390</v>
      </c>
      <c r="X25" s="278" t="s">
        <v>383</v>
      </c>
      <c r="Y25" s="278" t="s">
        <v>483</v>
      </c>
      <c r="Z25" s="278" t="s">
        <v>391</v>
      </c>
      <c r="AA25" s="278" t="s">
        <v>179</v>
      </c>
      <c r="AB25" s="274" t="s">
        <v>385</v>
      </c>
      <c r="AC25" s="274" t="s">
        <v>396</v>
      </c>
      <c r="AD25" s="278" t="s">
        <v>79</v>
      </c>
      <c r="AE25" s="278" t="s">
        <v>386</v>
      </c>
      <c r="AF25" s="281" t="s">
        <v>640</v>
      </c>
      <c r="AG25" s="287" t="s">
        <v>410</v>
      </c>
      <c r="AH25" s="281" t="s">
        <v>641</v>
      </c>
      <c r="AI25" s="274" t="s">
        <v>646</v>
      </c>
      <c r="AJ25" s="274" t="s">
        <v>645</v>
      </c>
      <c r="AK25" s="274" t="s">
        <v>653</v>
      </c>
      <c r="AL25" s="274" t="s">
        <v>649</v>
      </c>
      <c r="AM25" s="274" t="s">
        <v>671</v>
      </c>
      <c r="AN25" s="274" t="s">
        <v>672</v>
      </c>
      <c r="AO25" s="274" t="s">
        <v>721</v>
      </c>
      <c r="AP25" s="274" t="s">
        <v>695</v>
      </c>
      <c r="AQ25" s="274" t="s">
        <v>723</v>
      </c>
      <c r="AR25" s="274" t="s">
        <v>722</v>
      </c>
      <c r="AS25" s="274" t="s">
        <v>853</v>
      </c>
      <c r="AT25" s="274" t="s">
        <v>39</v>
      </c>
      <c r="AU25" s="274" t="s">
        <v>137</v>
      </c>
      <c r="AV25" s="274" t="s">
        <v>136</v>
      </c>
      <c r="AW25" s="274" t="s">
        <v>135</v>
      </c>
      <c r="AX25" s="274" t="s">
        <v>347</v>
      </c>
      <c r="AY25" s="274" t="s">
        <v>138</v>
      </c>
      <c r="AZ25" s="274" t="s">
        <v>867</v>
      </c>
      <c r="BA25" s="274" t="s">
        <v>868</v>
      </c>
      <c r="BB25" s="274" t="s">
        <v>169</v>
      </c>
      <c r="BC25" s="274" t="s">
        <v>871</v>
      </c>
      <c r="BD25" s="274" t="s">
        <v>870</v>
      </c>
      <c r="BE25" s="274" t="s">
        <v>861</v>
      </c>
      <c r="BF25" s="274" t="s">
        <v>862</v>
      </c>
      <c r="BG25" s="274" t="s">
        <v>864</v>
      </c>
      <c r="BH25" s="274" t="s">
        <v>855</v>
      </c>
      <c r="BI25" s="274" t="s">
        <v>856</v>
      </c>
      <c r="BJ25" s="274" t="s">
        <v>432</v>
      </c>
      <c r="BK25" s="274" t="s">
        <v>167</v>
      </c>
      <c r="BL25" s="274" t="s">
        <v>857</v>
      </c>
      <c r="BM25" s="274" t="s">
        <v>858</v>
      </c>
      <c r="BN25" s="274" t="s">
        <v>859</v>
      </c>
      <c r="BO25" s="274" t="s">
        <v>860</v>
      </c>
      <c r="BP25" s="274" t="s">
        <v>46</v>
      </c>
      <c r="BQ25" s="274" t="s">
        <v>909</v>
      </c>
      <c r="BR25" s="274" t="s">
        <v>911</v>
      </c>
      <c r="BS25" s="274" t="s">
        <v>431</v>
      </c>
      <c r="BT25" s="274" t="s">
        <v>845</v>
      </c>
      <c r="BU25" s="274" t="s">
        <v>847</v>
      </c>
      <c r="BV25" s="274" t="s">
        <v>848</v>
      </c>
      <c r="BW25" s="274" t="s">
        <v>1149</v>
      </c>
      <c r="BX25" s="274" t="s">
        <v>1150</v>
      </c>
      <c r="BY25" s="274" t="s">
        <v>1148</v>
      </c>
      <c r="BZ25" s="274" t="s">
        <v>1156</v>
      </c>
      <c r="CA25" s="274" t="s">
        <v>1138</v>
      </c>
      <c r="CB25" s="274" t="s">
        <v>1139</v>
      </c>
      <c r="CC25" s="274" t="s">
        <v>1135</v>
      </c>
      <c r="CD25" s="282" t="s">
        <v>1111</v>
      </c>
      <c r="CE25" s="282" t="s">
        <v>1257</v>
      </c>
      <c r="CF25" s="274" t="s">
        <v>1258</v>
      </c>
      <c r="CG25" s="274" t="s">
        <v>1276</v>
      </c>
      <c r="CH25" s="274" t="s">
        <v>1805</v>
      </c>
      <c r="CI25" s="274" t="s">
        <v>1267</v>
      </c>
      <c r="CJ25" s="274" t="s">
        <v>1263</v>
      </c>
      <c r="CK25" s="274" t="s">
        <v>1264</v>
      </c>
      <c r="CL25" s="274" t="s">
        <v>1268</v>
      </c>
      <c r="CM25" s="274" t="s">
        <v>1272</v>
      </c>
      <c r="CN25" s="274" t="s">
        <v>1308</v>
      </c>
      <c r="CO25" s="274" t="s">
        <v>1802</v>
      </c>
      <c r="CP25" s="274" t="s">
        <v>1858</v>
      </c>
      <c r="CQ25" s="288" t="s">
        <v>1884</v>
      </c>
      <c r="CR25" s="274" t="s">
        <v>1963</v>
      </c>
      <c r="CS25" s="274" t="s">
        <v>1964</v>
      </c>
      <c r="CT25" s="274" t="s">
        <v>1967</v>
      </c>
      <c r="CU25" s="274" t="s">
        <v>1966</v>
      </c>
      <c r="CV25" s="274" t="s">
        <v>1967</v>
      </c>
      <c r="CW25" s="274" t="s">
        <v>1968</v>
      </c>
      <c r="CX25" s="274" t="s">
        <v>1963</v>
      </c>
      <c r="CY25" s="274" t="s">
        <v>2042</v>
      </c>
      <c r="CZ25" s="274" t="s">
        <v>2044</v>
      </c>
      <c r="DA25" s="274" t="s">
        <v>2045</v>
      </c>
      <c r="DB25" s="274" t="s">
        <v>2054</v>
      </c>
      <c r="DC25" s="274" t="s">
        <v>2043</v>
      </c>
      <c r="DD25" s="274" t="s">
        <v>1965</v>
      </c>
      <c r="DE25" s="274" t="s">
        <v>1903</v>
      </c>
      <c r="DF25" s="274" t="s">
        <v>2057</v>
      </c>
      <c r="DG25" s="274" t="s">
        <v>1962</v>
      </c>
      <c r="DH25" s="274" t="s">
        <v>2030</v>
      </c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</row>
    <row r="26" spans="1:198" s="5" customFormat="1" ht="59.25" customHeight="1">
      <c r="A26" s="279" t="s">
        <v>2135</v>
      </c>
      <c r="B26" s="289"/>
      <c r="C26" s="270" t="s">
        <v>267</v>
      </c>
      <c r="D26" s="280" t="s">
        <v>108</v>
      </c>
      <c r="E26" s="271">
        <v>180</v>
      </c>
      <c r="F26" s="273" t="s">
        <v>327</v>
      </c>
      <c r="G26" s="273" t="s">
        <v>761</v>
      </c>
      <c r="H26" s="273" t="s">
        <v>2136</v>
      </c>
      <c r="I26" s="273">
        <v>1060</v>
      </c>
      <c r="J26" s="272" t="s">
        <v>2104</v>
      </c>
      <c r="K26" s="290" t="s">
        <v>2033</v>
      </c>
      <c r="L26" s="276" t="s">
        <v>2105</v>
      </c>
      <c r="M26" s="276" t="s">
        <v>2031</v>
      </c>
      <c r="N26" s="285"/>
      <c r="O26" s="276"/>
      <c r="P26" s="272"/>
      <c r="Q26" s="272"/>
      <c r="R26" s="272"/>
      <c r="S26" s="272"/>
      <c r="T26" s="272"/>
      <c r="U26" s="278"/>
      <c r="V26" s="278"/>
      <c r="W26" s="278"/>
      <c r="X26" s="278"/>
      <c r="Y26" s="278"/>
      <c r="Z26" s="278"/>
      <c r="AA26" s="278"/>
      <c r="AB26" s="274"/>
      <c r="AC26" s="274"/>
      <c r="AD26" s="278"/>
      <c r="AE26" s="278"/>
      <c r="AF26" s="281"/>
      <c r="AG26" s="287"/>
      <c r="AH26" s="281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4"/>
      <c r="BH26" s="274"/>
      <c r="BI26" s="274"/>
      <c r="BJ26" s="274"/>
      <c r="BK26" s="274"/>
      <c r="BL26" s="274"/>
      <c r="BM26" s="274"/>
      <c r="BN26" s="274"/>
      <c r="BO26" s="274"/>
      <c r="BP26" s="274"/>
      <c r="BQ26" s="274"/>
      <c r="BR26" s="274"/>
      <c r="BS26" s="274"/>
      <c r="BT26" s="274"/>
      <c r="BU26" s="274"/>
      <c r="BV26" s="274"/>
      <c r="BW26" s="274"/>
      <c r="BX26" s="274"/>
      <c r="BY26" s="274"/>
      <c r="BZ26" s="274"/>
      <c r="CA26" s="274"/>
      <c r="CB26" s="274"/>
      <c r="CC26" s="274"/>
      <c r="CD26" s="282"/>
      <c r="CE26" s="282"/>
      <c r="CF26" s="274"/>
      <c r="CG26" s="274"/>
      <c r="CH26" s="274"/>
      <c r="CI26" s="274"/>
      <c r="CJ26" s="274"/>
      <c r="CK26" s="274"/>
      <c r="CL26" s="274"/>
      <c r="CM26" s="274"/>
      <c r="CN26" s="274"/>
      <c r="CO26" s="274"/>
      <c r="CP26" s="274"/>
      <c r="CQ26" s="288"/>
      <c r="CR26" s="274"/>
      <c r="CS26" s="274"/>
      <c r="CT26" s="274"/>
      <c r="CU26" s="274"/>
      <c r="CV26" s="274"/>
      <c r="CW26" s="274"/>
      <c r="CX26" s="274"/>
      <c r="CY26" s="274"/>
      <c r="CZ26" s="274"/>
      <c r="DA26" s="274"/>
      <c r="DB26" s="274"/>
      <c r="DC26" s="274"/>
      <c r="DD26" s="274"/>
      <c r="DE26" s="274"/>
      <c r="DF26" s="274"/>
      <c r="DG26" s="274"/>
      <c r="DH26" s="274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</row>
    <row r="27" spans="1:198" s="5" customFormat="1" ht="59.25" customHeight="1">
      <c r="A27" s="279" t="s">
        <v>2143</v>
      </c>
      <c r="B27" s="289"/>
      <c r="C27" s="270" t="s">
        <v>267</v>
      </c>
      <c r="D27" s="280" t="s">
        <v>108</v>
      </c>
      <c r="E27" s="271">
        <v>215</v>
      </c>
      <c r="F27" s="273" t="s">
        <v>279</v>
      </c>
      <c r="G27" s="273" t="s">
        <v>761</v>
      </c>
      <c r="H27" s="273" t="s">
        <v>2144</v>
      </c>
      <c r="I27" s="273">
        <v>1103</v>
      </c>
      <c r="J27" s="272" t="s">
        <v>2106</v>
      </c>
      <c r="K27" s="290" t="s">
        <v>2107</v>
      </c>
      <c r="L27" s="290" t="s">
        <v>2129</v>
      </c>
      <c r="M27" s="276" t="s">
        <v>2208</v>
      </c>
      <c r="N27" s="285"/>
      <c r="O27" s="276"/>
      <c r="P27" s="272"/>
      <c r="Q27" s="272"/>
      <c r="R27" s="272"/>
      <c r="S27" s="272"/>
      <c r="T27" s="272"/>
      <c r="U27" s="278"/>
      <c r="V27" s="278"/>
      <c r="W27" s="278"/>
      <c r="X27" s="278"/>
      <c r="Y27" s="278"/>
      <c r="Z27" s="278"/>
      <c r="AA27" s="278"/>
      <c r="AB27" s="274"/>
      <c r="AC27" s="274"/>
      <c r="AD27" s="278"/>
      <c r="AE27" s="278"/>
      <c r="AF27" s="281"/>
      <c r="AG27" s="287"/>
      <c r="AH27" s="281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274"/>
      <c r="BG27" s="274"/>
      <c r="BH27" s="274"/>
      <c r="BI27" s="274"/>
      <c r="BJ27" s="274"/>
      <c r="BK27" s="274"/>
      <c r="BL27" s="274"/>
      <c r="BM27" s="274"/>
      <c r="BN27" s="274"/>
      <c r="BO27" s="274"/>
      <c r="BP27" s="274"/>
      <c r="BQ27" s="274"/>
      <c r="BR27" s="274"/>
      <c r="BS27" s="274"/>
      <c r="BT27" s="274"/>
      <c r="BU27" s="274"/>
      <c r="BV27" s="274"/>
      <c r="BW27" s="274"/>
      <c r="BX27" s="274"/>
      <c r="BY27" s="274"/>
      <c r="BZ27" s="274"/>
      <c r="CA27" s="274"/>
      <c r="CB27" s="274"/>
      <c r="CC27" s="274"/>
      <c r="CD27" s="282"/>
      <c r="CE27" s="282"/>
      <c r="CF27" s="274"/>
      <c r="CG27" s="274"/>
      <c r="CH27" s="274"/>
      <c r="CI27" s="274"/>
      <c r="CJ27" s="274"/>
      <c r="CK27" s="274"/>
      <c r="CL27" s="274"/>
      <c r="CM27" s="274"/>
      <c r="CN27" s="274"/>
      <c r="CO27" s="274"/>
      <c r="CP27" s="274"/>
      <c r="CQ27" s="288"/>
      <c r="CR27" s="274"/>
      <c r="CS27" s="274"/>
      <c r="CT27" s="274"/>
      <c r="CU27" s="274"/>
      <c r="CV27" s="274"/>
      <c r="CW27" s="274"/>
      <c r="CX27" s="274"/>
      <c r="CY27" s="274"/>
      <c r="CZ27" s="274"/>
      <c r="DA27" s="274"/>
      <c r="DB27" s="274"/>
      <c r="DC27" s="274"/>
      <c r="DD27" s="274"/>
      <c r="DE27" s="274"/>
      <c r="DF27" s="274"/>
      <c r="DG27" s="274"/>
      <c r="DH27" s="274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</row>
    <row r="28" spans="1:198" s="5" customFormat="1" ht="59.25" customHeight="1">
      <c r="A28" s="279" t="s">
        <v>253</v>
      </c>
      <c r="B28" s="269"/>
      <c r="C28" s="270" t="s">
        <v>254</v>
      </c>
      <c r="D28" s="291"/>
      <c r="E28" s="271">
        <v>145</v>
      </c>
      <c r="F28" s="273" t="s">
        <v>215</v>
      </c>
      <c r="G28" s="273" t="s">
        <v>238</v>
      </c>
      <c r="H28" s="273" t="s">
        <v>543</v>
      </c>
      <c r="I28" s="273">
        <v>1950</v>
      </c>
      <c r="J28" s="272" t="s">
        <v>1265</v>
      </c>
      <c r="K28" s="274" t="s">
        <v>1149</v>
      </c>
      <c r="L28" s="276" t="s">
        <v>49</v>
      </c>
      <c r="M28" s="276" t="s">
        <v>46</v>
      </c>
      <c r="N28" s="276" t="s">
        <v>47</v>
      </c>
      <c r="O28" s="276" t="s">
        <v>597</v>
      </c>
      <c r="P28" s="272" t="s">
        <v>427</v>
      </c>
      <c r="Q28" s="276" t="s">
        <v>428</v>
      </c>
      <c r="R28" s="276" t="s">
        <v>341</v>
      </c>
      <c r="S28" s="276" t="s">
        <v>54</v>
      </c>
      <c r="T28" s="278" t="s">
        <v>74</v>
      </c>
      <c r="U28" s="278" t="s">
        <v>368</v>
      </c>
      <c r="V28" s="278" t="s">
        <v>2293</v>
      </c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BK28" s="274"/>
      <c r="BL28" s="274"/>
      <c r="BM28" s="274"/>
      <c r="BN28" s="274"/>
      <c r="BO28" s="274"/>
      <c r="BP28" s="274"/>
      <c r="BQ28" s="274"/>
      <c r="BR28" s="274"/>
      <c r="BS28" s="274"/>
      <c r="BT28" s="274"/>
      <c r="BU28" s="274"/>
      <c r="BV28" s="274"/>
      <c r="BW28" s="274"/>
      <c r="BX28" s="274"/>
      <c r="BY28" s="274"/>
      <c r="BZ28" s="274"/>
      <c r="CA28" s="274"/>
      <c r="CB28" s="274"/>
      <c r="CC28" s="274"/>
      <c r="CD28" s="274"/>
      <c r="CE28" s="274"/>
      <c r="CF28" s="274"/>
      <c r="CG28" s="274"/>
      <c r="CH28" s="274"/>
      <c r="CI28" s="274"/>
      <c r="CJ28" s="274"/>
      <c r="CK28" s="274"/>
      <c r="CL28" s="274"/>
      <c r="CM28" s="274"/>
      <c r="CN28" s="274"/>
      <c r="CO28" s="274"/>
      <c r="CP28" s="274"/>
      <c r="CQ28" s="274"/>
      <c r="CR28" s="274"/>
      <c r="CS28" s="274"/>
      <c r="CT28" s="274"/>
      <c r="CU28" s="274"/>
      <c r="CV28" s="274"/>
      <c r="CW28" s="274"/>
      <c r="CX28" s="274"/>
      <c r="CY28" s="274"/>
      <c r="CZ28" s="274"/>
      <c r="DA28" s="274"/>
      <c r="DB28" s="274"/>
      <c r="DC28" s="274"/>
      <c r="DD28" s="274"/>
      <c r="DE28" s="274"/>
      <c r="DF28" s="274"/>
      <c r="DG28" s="274"/>
      <c r="DH28" s="274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</row>
    <row r="29" spans="1:198" s="5" customFormat="1" ht="59.25" customHeight="1">
      <c r="A29" s="279" t="s">
        <v>2137</v>
      </c>
      <c r="B29" s="289"/>
      <c r="C29" s="270" t="s">
        <v>254</v>
      </c>
      <c r="D29" s="280" t="s">
        <v>108</v>
      </c>
      <c r="E29" s="271">
        <v>150</v>
      </c>
      <c r="F29" s="272" t="s">
        <v>327</v>
      </c>
      <c r="G29" s="273" t="s">
        <v>761</v>
      </c>
      <c r="H29" s="273" t="s">
        <v>2138</v>
      </c>
      <c r="I29" s="273">
        <v>2300</v>
      </c>
      <c r="J29" s="272" t="s">
        <v>2104</v>
      </c>
      <c r="K29" s="290" t="s">
        <v>2033</v>
      </c>
      <c r="L29" s="276" t="s">
        <v>2105</v>
      </c>
      <c r="M29" s="276" t="s">
        <v>2031</v>
      </c>
      <c r="N29" s="276"/>
      <c r="O29" s="276"/>
      <c r="P29" s="272"/>
      <c r="Q29" s="276"/>
      <c r="R29" s="276"/>
      <c r="S29" s="276"/>
      <c r="T29" s="278"/>
      <c r="U29" s="278"/>
      <c r="V29" s="278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  <c r="BE29" s="274"/>
      <c r="BF29" s="274"/>
      <c r="BG29" s="274"/>
      <c r="BH29" s="274"/>
      <c r="BI29" s="274"/>
      <c r="BJ29" s="274"/>
      <c r="BK29" s="274"/>
      <c r="BL29" s="274"/>
      <c r="BM29" s="274"/>
      <c r="BN29" s="274"/>
      <c r="BO29" s="274"/>
      <c r="BP29" s="274"/>
      <c r="BQ29" s="274"/>
      <c r="BR29" s="274"/>
      <c r="BS29" s="274"/>
      <c r="BT29" s="274"/>
      <c r="BU29" s="274"/>
      <c r="BV29" s="274"/>
      <c r="BW29" s="274"/>
      <c r="BX29" s="274"/>
      <c r="BY29" s="274"/>
      <c r="BZ29" s="274"/>
      <c r="CA29" s="274"/>
      <c r="CB29" s="274"/>
      <c r="CC29" s="274"/>
      <c r="CD29" s="274"/>
      <c r="CE29" s="274"/>
      <c r="CF29" s="274"/>
      <c r="CG29" s="274"/>
      <c r="CH29" s="274"/>
      <c r="CI29" s="274"/>
      <c r="CJ29" s="274"/>
      <c r="CK29" s="274"/>
      <c r="CL29" s="274"/>
      <c r="CM29" s="274"/>
      <c r="CN29" s="274"/>
      <c r="CO29" s="274"/>
      <c r="CP29" s="274"/>
      <c r="CQ29" s="274"/>
      <c r="CR29" s="274"/>
      <c r="CS29" s="274"/>
      <c r="CT29" s="274"/>
      <c r="CU29" s="274"/>
      <c r="CV29" s="274"/>
      <c r="CW29" s="274"/>
      <c r="CX29" s="274"/>
      <c r="CY29" s="274"/>
      <c r="CZ29" s="274"/>
      <c r="DA29" s="274"/>
      <c r="DB29" s="274"/>
      <c r="DC29" s="274"/>
      <c r="DD29" s="274"/>
      <c r="DE29" s="274"/>
      <c r="DF29" s="274"/>
      <c r="DG29" s="274"/>
      <c r="DH29" s="274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</row>
    <row r="30" spans="1:198" s="5" customFormat="1" ht="59.25" customHeight="1">
      <c r="A30" s="268" t="s">
        <v>245</v>
      </c>
      <c r="B30" s="269"/>
      <c r="C30" s="270" t="s">
        <v>216</v>
      </c>
      <c r="D30" s="271" t="s">
        <v>153</v>
      </c>
      <c r="E30" s="271">
        <v>70</v>
      </c>
      <c r="F30" s="272" t="s">
        <v>215</v>
      </c>
      <c r="G30" s="272" t="s">
        <v>238</v>
      </c>
      <c r="H30" s="271" t="s">
        <v>534</v>
      </c>
      <c r="I30" s="273">
        <v>450</v>
      </c>
      <c r="J30" s="274" t="s">
        <v>40</v>
      </c>
      <c r="K30" s="274" t="s">
        <v>135</v>
      </c>
      <c r="L30" s="276" t="s">
        <v>46</v>
      </c>
      <c r="M30" s="276" t="s">
        <v>47</v>
      </c>
      <c r="N30" s="276" t="s">
        <v>597</v>
      </c>
      <c r="O30" s="272" t="s">
        <v>427</v>
      </c>
      <c r="P30" s="276" t="s">
        <v>428</v>
      </c>
      <c r="Q30" s="276" t="s">
        <v>341</v>
      </c>
      <c r="R30" s="276" t="s">
        <v>54</v>
      </c>
      <c r="S30" s="278" t="s">
        <v>78</v>
      </c>
      <c r="T30" s="278" t="s">
        <v>386</v>
      </c>
      <c r="U30" s="274" t="s">
        <v>1243</v>
      </c>
      <c r="V30" s="274" t="s">
        <v>1244</v>
      </c>
      <c r="W30" s="274" t="s">
        <v>1802</v>
      </c>
      <c r="X30" s="274" t="s">
        <v>1820</v>
      </c>
      <c r="Y30" s="274"/>
      <c r="Z30" s="274"/>
      <c r="AA30" s="274"/>
      <c r="AB30" s="274"/>
      <c r="AC30" s="274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  <c r="BP30" s="274"/>
      <c r="BQ30" s="274"/>
      <c r="BR30" s="274"/>
      <c r="BS30" s="274"/>
      <c r="BT30" s="274"/>
      <c r="BU30" s="274"/>
      <c r="BV30" s="274"/>
      <c r="BW30" s="274"/>
      <c r="BX30" s="274"/>
      <c r="BY30" s="274"/>
      <c r="BZ30" s="274"/>
      <c r="CA30" s="274"/>
      <c r="CB30" s="274"/>
      <c r="CC30" s="274"/>
      <c r="CD30" s="274"/>
      <c r="CE30" s="274"/>
      <c r="CF30" s="274"/>
      <c r="CG30" s="274"/>
      <c r="CH30" s="274"/>
      <c r="CI30" s="274"/>
      <c r="CJ30" s="274"/>
      <c r="CK30" s="274"/>
      <c r="CL30" s="274"/>
      <c r="CM30" s="274"/>
      <c r="CN30" s="274"/>
      <c r="CO30" s="274"/>
      <c r="CP30" s="274"/>
      <c r="CQ30" s="274"/>
      <c r="CR30" s="274"/>
      <c r="CS30" s="274"/>
      <c r="CT30" s="274"/>
      <c r="CU30" s="274"/>
      <c r="CV30" s="274"/>
      <c r="CW30" s="274"/>
      <c r="CX30" s="274"/>
      <c r="CY30" s="274"/>
      <c r="CZ30" s="274"/>
      <c r="DA30" s="274"/>
      <c r="DB30" s="274"/>
      <c r="DC30" s="274"/>
      <c r="DD30" s="274"/>
      <c r="DE30" s="274"/>
      <c r="DF30" s="274"/>
      <c r="DG30" s="274"/>
      <c r="DH30" s="274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</row>
    <row r="31" spans="1:198" s="5" customFormat="1" ht="59.25" customHeight="1">
      <c r="A31" s="268" t="s">
        <v>290</v>
      </c>
      <c r="B31" s="269"/>
      <c r="C31" s="270" t="s">
        <v>216</v>
      </c>
      <c r="D31" s="271" t="s">
        <v>153</v>
      </c>
      <c r="E31" s="272">
        <v>72</v>
      </c>
      <c r="F31" s="272" t="s">
        <v>215</v>
      </c>
      <c r="G31" s="272" t="s">
        <v>238</v>
      </c>
      <c r="H31" s="271" t="s">
        <v>536</v>
      </c>
      <c r="I31" s="273">
        <v>310</v>
      </c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  <c r="BD31" s="274"/>
      <c r="BE31" s="274"/>
      <c r="BF31" s="274"/>
      <c r="BG31" s="274"/>
      <c r="BH31" s="274"/>
      <c r="BI31" s="274"/>
      <c r="BJ31" s="274"/>
      <c r="BK31" s="274"/>
      <c r="BL31" s="274"/>
      <c r="BM31" s="274"/>
      <c r="BN31" s="274"/>
      <c r="BO31" s="274"/>
      <c r="BP31" s="274"/>
      <c r="BQ31" s="274"/>
      <c r="BR31" s="274"/>
      <c r="BS31" s="274"/>
      <c r="BT31" s="274"/>
      <c r="BU31" s="274"/>
      <c r="BV31" s="274"/>
      <c r="BW31" s="274"/>
      <c r="BX31" s="274"/>
      <c r="BY31" s="274"/>
      <c r="BZ31" s="274"/>
      <c r="CA31" s="274"/>
      <c r="CB31" s="274"/>
      <c r="CC31" s="274"/>
      <c r="CD31" s="274"/>
      <c r="CE31" s="274"/>
      <c r="CF31" s="274"/>
      <c r="CG31" s="274"/>
      <c r="CH31" s="274"/>
      <c r="CI31" s="274"/>
      <c r="CJ31" s="274"/>
      <c r="CK31" s="274"/>
      <c r="CL31" s="274"/>
      <c r="CM31" s="274"/>
      <c r="CN31" s="274"/>
      <c r="CO31" s="274"/>
      <c r="CP31" s="274"/>
      <c r="CQ31" s="274"/>
      <c r="CR31" s="274"/>
      <c r="CS31" s="274"/>
      <c r="CT31" s="274"/>
      <c r="CU31" s="274"/>
      <c r="CV31" s="274"/>
      <c r="CW31" s="274"/>
      <c r="CX31" s="274"/>
      <c r="CY31" s="274"/>
      <c r="CZ31" s="274"/>
      <c r="DA31" s="274"/>
      <c r="DB31" s="274"/>
      <c r="DC31" s="274"/>
      <c r="DD31" s="274"/>
      <c r="DE31" s="274"/>
      <c r="DF31" s="274"/>
      <c r="DG31" s="274"/>
      <c r="DH31" s="274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</row>
    <row r="32" spans="1:198" s="5" customFormat="1" ht="59.25" customHeight="1">
      <c r="A32" s="268" t="str">
        <f>"DS-1280ZJ-DM21"</f>
        <v>DS-1280ZJ-DM21</v>
      </c>
      <c r="B32" s="269"/>
      <c r="C32" s="270" t="s">
        <v>216</v>
      </c>
      <c r="D32" s="271" t="s">
        <v>234</v>
      </c>
      <c r="E32" s="271">
        <v>75</v>
      </c>
      <c r="F32" s="272" t="s">
        <v>215</v>
      </c>
      <c r="G32" s="272" t="s">
        <v>238</v>
      </c>
      <c r="H32" s="271" t="s">
        <v>535</v>
      </c>
      <c r="I32" s="273">
        <v>250</v>
      </c>
      <c r="J32" s="272" t="s">
        <v>423</v>
      </c>
      <c r="K32" s="272"/>
      <c r="L32" s="272"/>
      <c r="M32" s="276"/>
      <c r="N32" s="274" t="s">
        <v>359</v>
      </c>
      <c r="O32" s="274" t="s">
        <v>347</v>
      </c>
      <c r="P32" s="274" t="s">
        <v>138</v>
      </c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74"/>
      <c r="AF32" s="274"/>
      <c r="AG32" s="274"/>
      <c r="AH32" s="274"/>
      <c r="AI32" s="274"/>
      <c r="AJ32" s="274"/>
      <c r="AK32" s="274"/>
      <c r="AL32" s="274"/>
      <c r="AM32" s="274"/>
      <c r="AN32" s="274"/>
      <c r="AO32" s="274"/>
      <c r="AP32" s="274"/>
      <c r="AQ32" s="274"/>
      <c r="AR32" s="274"/>
      <c r="AS32" s="274"/>
      <c r="AT32" s="274"/>
      <c r="AU32" s="274"/>
      <c r="AV32" s="274"/>
      <c r="AW32" s="274"/>
      <c r="AX32" s="274"/>
      <c r="AY32" s="274"/>
      <c r="AZ32" s="274"/>
      <c r="BA32" s="274"/>
      <c r="BB32" s="274"/>
      <c r="BC32" s="274"/>
      <c r="BD32" s="274"/>
      <c r="BE32" s="274"/>
      <c r="BF32" s="274"/>
      <c r="BG32" s="274"/>
      <c r="BH32" s="274"/>
      <c r="BI32" s="274"/>
      <c r="BJ32" s="274"/>
      <c r="BK32" s="274"/>
      <c r="BL32" s="274"/>
      <c r="BM32" s="274"/>
      <c r="BN32" s="274"/>
      <c r="BO32" s="274"/>
      <c r="BP32" s="274"/>
      <c r="BQ32" s="274"/>
      <c r="BR32" s="274"/>
      <c r="BS32" s="274"/>
      <c r="BT32" s="274"/>
      <c r="BU32" s="274"/>
      <c r="BV32" s="274"/>
      <c r="BW32" s="274"/>
      <c r="BX32" s="274"/>
      <c r="BY32" s="274"/>
      <c r="BZ32" s="274"/>
      <c r="CA32" s="274"/>
      <c r="CB32" s="274"/>
      <c r="CC32" s="274"/>
      <c r="CD32" s="274"/>
      <c r="CE32" s="274"/>
      <c r="CF32" s="274"/>
      <c r="CG32" s="274"/>
      <c r="CH32" s="274"/>
      <c r="CI32" s="274"/>
      <c r="CJ32" s="274"/>
      <c r="CK32" s="274"/>
      <c r="CL32" s="274"/>
      <c r="CM32" s="274"/>
      <c r="CN32" s="274"/>
      <c r="CO32" s="274"/>
      <c r="CP32" s="274"/>
      <c r="CQ32" s="274"/>
      <c r="CR32" s="274"/>
      <c r="CS32" s="274"/>
      <c r="CT32" s="274"/>
      <c r="CU32" s="274"/>
      <c r="CV32" s="274"/>
      <c r="CW32" s="274"/>
      <c r="CX32" s="274"/>
      <c r="CY32" s="274"/>
      <c r="CZ32" s="274"/>
      <c r="DA32" s="274"/>
      <c r="DB32" s="274"/>
      <c r="DC32" s="274"/>
      <c r="DD32" s="274"/>
      <c r="DE32" s="274"/>
      <c r="DF32" s="274"/>
      <c r="DG32" s="274"/>
      <c r="DH32" s="274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</row>
    <row r="33" spans="1:198" s="5" customFormat="1" ht="59.25" customHeight="1">
      <c r="A33" s="279" t="str">
        <f>"DS-1280ZJ-DM22"</f>
        <v>DS-1280ZJ-DM22</v>
      </c>
      <c r="B33" s="269"/>
      <c r="C33" s="270" t="s">
        <v>216</v>
      </c>
      <c r="D33" s="273" t="s">
        <v>252</v>
      </c>
      <c r="E33" s="271">
        <v>150</v>
      </c>
      <c r="F33" s="273" t="s">
        <v>215</v>
      </c>
      <c r="G33" s="273" t="s">
        <v>238</v>
      </c>
      <c r="H33" s="273" t="s">
        <v>513</v>
      </c>
      <c r="I33" s="273">
        <v>520</v>
      </c>
      <c r="J33" s="276" t="s">
        <v>50</v>
      </c>
      <c r="K33" s="276" t="s">
        <v>172</v>
      </c>
      <c r="L33" s="276" t="s">
        <v>51</v>
      </c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  <c r="AA33" s="274"/>
      <c r="AB33" s="274"/>
      <c r="AC33" s="274"/>
      <c r="AD33" s="274"/>
      <c r="AE33" s="274"/>
      <c r="AF33" s="274"/>
      <c r="AG33" s="274"/>
      <c r="AH33" s="274"/>
      <c r="AI33" s="274"/>
      <c r="AJ33" s="274"/>
      <c r="AK33" s="274"/>
      <c r="AL33" s="274"/>
      <c r="AM33" s="274"/>
      <c r="AN33" s="274"/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4"/>
      <c r="BR33" s="274"/>
      <c r="BS33" s="274"/>
      <c r="BT33" s="274"/>
      <c r="BU33" s="274"/>
      <c r="BV33" s="274"/>
      <c r="BW33" s="274"/>
      <c r="BX33" s="274"/>
      <c r="BY33" s="274"/>
      <c r="BZ33" s="274"/>
      <c r="CA33" s="274"/>
      <c r="CB33" s="274"/>
      <c r="CC33" s="274"/>
      <c r="CD33" s="274"/>
      <c r="CE33" s="274"/>
      <c r="CF33" s="274"/>
      <c r="CG33" s="274"/>
      <c r="CH33" s="274"/>
      <c r="CI33" s="274"/>
      <c r="CJ33" s="274"/>
      <c r="CK33" s="274"/>
      <c r="CL33" s="274"/>
      <c r="CM33" s="274"/>
      <c r="CN33" s="274"/>
      <c r="CO33" s="274"/>
      <c r="CP33" s="274"/>
      <c r="CQ33" s="274"/>
      <c r="CR33" s="274"/>
      <c r="CS33" s="274"/>
      <c r="CT33" s="274"/>
      <c r="CU33" s="274"/>
      <c r="CV33" s="274"/>
      <c r="CW33" s="274"/>
      <c r="CX33" s="274"/>
      <c r="CY33" s="274"/>
      <c r="CZ33" s="274"/>
      <c r="DA33" s="274"/>
      <c r="DB33" s="274"/>
      <c r="DC33" s="274"/>
      <c r="DD33" s="274"/>
      <c r="DE33" s="274"/>
      <c r="DF33" s="274"/>
      <c r="DG33" s="274"/>
      <c r="DH33" s="274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</row>
    <row r="34" spans="1:198" s="5" customFormat="1" ht="59.25" customHeight="1">
      <c r="A34" s="268" t="str">
        <f>"DS-1280ZJ-DM25"</f>
        <v>DS-1280ZJ-DM25</v>
      </c>
      <c r="B34" s="274"/>
      <c r="C34" s="270" t="s">
        <v>216</v>
      </c>
      <c r="D34" s="271" t="s">
        <v>157</v>
      </c>
      <c r="E34" s="272">
        <v>75</v>
      </c>
      <c r="F34" s="272" t="s">
        <v>215</v>
      </c>
      <c r="G34" s="272" t="s">
        <v>238</v>
      </c>
      <c r="H34" s="271" t="s">
        <v>537</v>
      </c>
      <c r="I34" s="273">
        <v>340</v>
      </c>
      <c r="J34" s="276" t="s">
        <v>607</v>
      </c>
      <c r="K34" s="276" t="s">
        <v>608</v>
      </c>
      <c r="L34" s="276" t="s">
        <v>609</v>
      </c>
      <c r="M34" s="276" t="s">
        <v>610</v>
      </c>
      <c r="N34" s="276" t="s">
        <v>411</v>
      </c>
      <c r="O34" s="272" t="s">
        <v>430</v>
      </c>
      <c r="P34" s="272" t="s">
        <v>431</v>
      </c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4"/>
      <c r="AD34" s="274"/>
      <c r="AE34" s="274"/>
      <c r="AF34" s="274"/>
      <c r="AG34" s="274"/>
      <c r="AH34" s="274"/>
      <c r="AI34" s="274"/>
      <c r="AJ34" s="274"/>
      <c r="AK34" s="274"/>
      <c r="AL34" s="274"/>
      <c r="AM34" s="274"/>
      <c r="AN34" s="274"/>
      <c r="AO34" s="274"/>
      <c r="AP34" s="274"/>
      <c r="AQ34" s="274"/>
      <c r="AR34" s="274"/>
      <c r="AS34" s="274"/>
      <c r="AT34" s="274"/>
      <c r="AU34" s="274"/>
      <c r="AV34" s="274"/>
      <c r="AW34" s="274"/>
      <c r="AX34" s="274"/>
      <c r="AY34" s="274"/>
      <c r="AZ34" s="274"/>
      <c r="BA34" s="274"/>
      <c r="BB34" s="274"/>
      <c r="BC34" s="274"/>
      <c r="BD34" s="274"/>
      <c r="BE34" s="274"/>
      <c r="BF34" s="274"/>
      <c r="BG34" s="274"/>
      <c r="BH34" s="274"/>
      <c r="BI34" s="274"/>
      <c r="BJ34" s="274"/>
      <c r="BK34" s="274"/>
      <c r="BL34" s="274"/>
      <c r="BM34" s="274"/>
      <c r="BN34" s="274"/>
      <c r="BO34" s="274"/>
      <c r="BP34" s="274"/>
      <c r="BQ34" s="274"/>
      <c r="BR34" s="274"/>
      <c r="BS34" s="274"/>
      <c r="BT34" s="274"/>
      <c r="BU34" s="274"/>
      <c r="BV34" s="274"/>
      <c r="BW34" s="274"/>
      <c r="BX34" s="274"/>
      <c r="BY34" s="274"/>
      <c r="BZ34" s="274"/>
      <c r="CA34" s="274"/>
      <c r="CB34" s="274"/>
      <c r="CC34" s="274"/>
      <c r="CD34" s="274"/>
      <c r="CE34" s="274"/>
      <c r="CF34" s="274"/>
      <c r="CG34" s="274"/>
      <c r="CH34" s="274"/>
      <c r="CI34" s="274"/>
      <c r="CJ34" s="274"/>
      <c r="CK34" s="274"/>
      <c r="CL34" s="274"/>
      <c r="CM34" s="274"/>
      <c r="CN34" s="274"/>
      <c r="CO34" s="274"/>
      <c r="CP34" s="274"/>
      <c r="CQ34" s="274"/>
      <c r="CR34" s="274"/>
      <c r="CS34" s="274"/>
      <c r="CT34" s="274"/>
      <c r="CU34" s="274"/>
      <c r="CV34" s="274"/>
      <c r="CW34" s="274"/>
      <c r="CX34" s="274"/>
      <c r="CY34" s="274"/>
      <c r="CZ34" s="274"/>
      <c r="DA34" s="274"/>
      <c r="DB34" s="274"/>
      <c r="DC34" s="274"/>
      <c r="DD34" s="274"/>
      <c r="DE34" s="274"/>
      <c r="DF34" s="274"/>
      <c r="DG34" s="274"/>
      <c r="DH34" s="27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</row>
    <row r="35" spans="1:198" s="5" customFormat="1" ht="59.25" customHeight="1">
      <c r="A35" s="268" t="str">
        <f>"DS-1280ZJ-DM26"</f>
        <v>DS-1280ZJ-DM26</v>
      </c>
      <c r="B35" s="269"/>
      <c r="C35" s="270" t="s">
        <v>216</v>
      </c>
      <c r="D35" s="271" t="s">
        <v>153</v>
      </c>
      <c r="E35" s="271">
        <v>75</v>
      </c>
      <c r="F35" s="272" t="s">
        <v>215</v>
      </c>
      <c r="G35" s="272" t="s">
        <v>238</v>
      </c>
      <c r="H35" s="273" t="s">
        <v>505</v>
      </c>
      <c r="I35" s="273">
        <v>466</v>
      </c>
      <c r="J35" s="271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  <c r="AB35" s="274"/>
      <c r="AC35" s="274"/>
      <c r="AD35" s="274"/>
      <c r="AE35" s="274"/>
      <c r="AF35" s="274"/>
      <c r="AG35" s="274"/>
      <c r="AH35" s="274"/>
      <c r="AI35" s="274"/>
      <c r="AJ35" s="274"/>
      <c r="AK35" s="274"/>
      <c r="AL35" s="274"/>
      <c r="AM35" s="274"/>
      <c r="AN35" s="274"/>
      <c r="AO35" s="274"/>
      <c r="AP35" s="274"/>
      <c r="AQ35" s="274"/>
      <c r="AR35" s="274"/>
      <c r="AS35" s="274"/>
      <c r="AT35" s="274"/>
      <c r="AU35" s="274"/>
      <c r="AV35" s="274"/>
      <c r="AW35" s="274"/>
      <c r="AX35" s="274"/>
      <c r="AY35" s="274"/>
      <c r="AZ35" s="274"/>
      <c r="BA35" s="274"/>
      <c r="BB35" s="274"/>
      <c r="BC35" s="274"/>
      <c r="BD35" s="274"/>
      <c r="BE35" s="274"/>
      <c r="BF35" s="274"/>
      <c r="BG35" s="274"/>
      <c r="BH35" s="274"/>
      <c r="BI35" s="274"/>
      <c r="BJ35" s="274"/>
      <c r="BK35" s="274"/>
      <c r="BL35" s="274"/>
      <c r="BM35" s="274"/>
      <c r="BN35" s="274"/>
      <c r="BO35" s="274"/>
      <c r="BP35" s="274"/>
      <c r="BQ35" s="274"/>
      <c r="BR35" s="274"/>
      <c r="BS35" s="274"/>
      <c r="BT35" s="274"/>
      <c r="BU35" s="274"/>
      <c r="BV35" s="274"/>
      <c r="BW35" s="274"/>
      <c r="BX35" s="274"/>
      <c r="BY35" s="274"/>
      <c r="BZ35" s="274"/>
      <c r="CA35" s="274"/>
      <c r="CB35" s="274"/>
      <c r="CC35" s="274"/>
      <c r="CD35" s="274"/>
      <c r="CE35" s="274"/>
      <c r="CF35" s="274"/>
      <c r="CG35" s="274"/>
      <c r="CH35" s="274"/>
      <c r="CI35" s="274"/>
      <c r="CJ35" s="274"/>
      <c r="CK35" s="274"/>
      <c r="CL35" s="274"/>
      <c r="CM35" s="274"/>
      <c r="CN35" s="274"/>
      <c r="CO35" s="274"/>
      <c r="CP35" s="274"/>
      <c r="CQ35" s="274"/>
      <c r="CR35" s="274"/>
      <c r="CS35" s="274"/>
      <c r="CT35" s="274"/>
      <c r="CU35" s="274"/>
      <c r="CV35" s="274"/>
      <c r="CW35" s="274"/>
      <c r="CX35" s="274"/>
      <c r="CY35" s="274"/>
      <c r="CZ35" s="274"/>
      <c r="DA35" s="274"/>
      <c r="DB35" s="274"/>
      <c r="DC35" s="274"/>
      <c r="DD35" s="274"/>
      <c r="DE35" s="274"/>
      <c r="DF35" s="274"/>
      <c r="DG35" s="274"/>
      <c r="DH35" s="274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</row>
    <row r="36" spans="1:198" s="5" customFormat="1" ht="59.25" customHeight="1">
      <c r="A36" s="268" t="str">
        <f>"DS-1280ZJ-DM45"</f>
        <v>DS-1280ZJ-DM45</v>
      </c>
      <c r="B36" s="271"/>
      <c r="C36" s="292" t="s">
        <v>216</v>
      </c>
      <c r="D36" s="271" t="s">
        <v>153</v>
      </c>
      <c r="E36" s="271">
        <v>135</v>
      </c>
      <c r="F36" s="273" t="s">
        <v>215</v>
      </c>
      <c r="G36" s="273" t="s">
        <v>238</v>
      </c>
      <c r="H36" s="273" t="s">
        <v>255</v>
      </c>
      <c r="I36" s="293">
        <v>237</v>
      </c>
      <c r="J36" s="278" t="s">
        <v>79</v>
      </c>
      <c r="K36" s="274" t="s">
        <v>722</v>
      </c>
      <c r="L36" s="274" t="s">
        <v>848</v>
      </c>
      <c r="M36" s="274" t="s">
        <v>1268</v>
      </c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T36" s="274"/>
      <c r="AU36" s="274"/>
      <c r="AV36" s="274"/>
      <c r="AW36" s="274"/>
      <c r="AX36" s="274"/>
      <c r="AY36" s="274"/>
      <c r="AZ36" s="274"/>
      <c r="BA36" s="274"/>
      <c r="BB36" s="274"/>
      <c r="BC36" s="274"/>
      <c r="BD36" s="274"/>
      <c r="BE36" s="274"/>
      <c r="BF36" s="274"/>
      <c r="BG36" s="274"/>
      <c r="BH36" s="274"/>
      <c r="BI36" s="274"/>
      <c r="BJ36" s="274"/>
      <c r="BK36" s="274"/>
      <c r="BL36" s="274"/>
      <c r="BM36" s="274"/>
      <c r="BN36" s="274"/>
      <c r="BO36" s="274"/>
      <c r="BP36" s="274"/>
      <c r="BQ36" s="274"/>
      <c r="BR36" s="274"/>
      <c r="BS36" s="274"/>
      <c r="BT36" s="274"/>
      <c r="BU36" s="274"/>
      <c r="BV36" s="274"/>
      <c r="BW36" s="274"/>
      <c r="BX36" s="274"/>
      <c r="BY36" s="274"/>
      <c r="BZ36" s="274"/>
      <c r="CA36" s="274"/>
      <c r="CB36" s="274"/>
      <c r="CC36" s="274"/>
      <c r="CD36" s="274"/>
      <c r="CE36" s="274"/>
      <c r="CF36" s="274"/>
      <c r="CG36" s="274"/>
      <c r="CH36" s="274"/>
      <c r="CI36" s="274"/>
      <c r="CJ36" s="274"/>
      <c r="CK36" s="274"/>
      <c r="CL36" s="274"/>
      <c r="CM36" s="274"/>
      <c r="CN36" s="274"/>
      <c r="CO36" s="274"/>
      <c r="CP36" s="274"/>
      <c r="CQ36" s="274"/>
      <c r="CR36" s="274"/>
      <c r="CS36" s="274"/>
      <c r="CT36" s="274"/>
      <c r="CU36" s="274"/>
      <c r="CV36" s="274"/>
      <c r="CW36" s="274"/>
      <c r="CX36" s="274"/>
      <c r="CY36" s="274"/>
      <c r="CZ36" s="274"/>
      <c r="DA36" s="274"/>
      <c r="DB36" s="274"/>
      <c r="DC36" s="274"/>
      <c r="DD36" s="274"/>
      <c r="DE36" s="274"/>
      <c r="DF36" s="274"/>
      <c r="DG36" s="274"/>
      <c r="DH36" s="274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</row>
    <row r="37" spans="1:198" s="5" customFormat="1" ht="59.25" customHeight="1">
      <c r="A37" s="268" t="s">
        <v>291</v>
      </c>
      <c r="B37" s="269"/>
      <c r="C37" s="270" t="s">
        <v>216</v>
      </c>
      <c r="D37" s="294" t="s">
        <v>292</v>
      </c>
      <c r="E37" s="271">
        <v>84</v>
      </c>
      <c r="F37" s="272" t="s">
        <v>215</v>
      </c>
      <c r="G37" s="273" t="s">
        <v>238</v>
      </c>
      <c r="H37" s="271" t="s">
        <v>293</v>
      </c>
      <c r="I37" s="293">
        <v>250</v>
      </c>
      <c r="J37" s="276" t="s">
        <v>400</v>
      </c>
      <c r="K37" s="272" t="s">
        <v>486</v>
      </c>
      <c r="L37" s="272" t="s">
        <v>446</v>
      </c>
      <c r="M37" s="274" t="s">
        <v>646</v>
      </c>
      <c r="N37" s="274" t="s">
        <v>645</v>
      </c>
      <c r="O37" s="272" t="s">
        <v>853</v>
      </c>
      <c r="P37" s="274" t="s">
        <v>858</v>
      </c>
      <c r="Q37" s="274" t="s">
        <v>859</v>
      </c>
      <c r="R37" s="274" t="s">
        <v>860</v>
      </c>
      <c r="S37" s="274" t="s">
        <v>1130</v>
      </c>
      <c r="T37" s="274" t="s">
        <v>1138</v>
      </c>
      <c r="U37" s="274" t="s">
        <v>1139</v>
      </c>
      <c r="V37" s="274" t="s">
        <v>1163</v>
      </c>
      <c r="W37" s="276" t="s">
        <v>1817</v>
      </c>
      <c r="X37" s="274" t="s">
        <v>1903</v>
      </c>
      <c r="Y37" s="274" t="s">
        <v>1962</v>
      </c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  <c r="BI37" s="274"/>
      <c r="BJ37" s="274"/>
      <c r="BK37" s="274"/>
      <c r="BL37" s="274"/>
      <c r="BM37" s="274"/>
      <c r="BN37" s="274"/>
      <c r="BO37" s="274"/>
      <c r="BP37" s="274"/>
      <c r="BQ37" s="274"/>
      <c r="BR37" s="274"/>
      <c r="BS37" s="274"/>
      <c r="BT37" s="274"/>
      <c r="BU37" s="274"/>
      <c r="BV37" s="274"/>
      <c r="BW37" s="274"/>
      <c r="BX37" s="274"/>
      <c r="BY37" s="274"/>
      <c r="BZ37" s="274"/>
      <c r="CA37" s="274"/>
      <c r="CB37" s="274"/>
      <c r="CC37" s="274"/>
      <c r="CD37" s="274"/>
      <c r="CE37" s="274"/>
      <c r="CF37" s="274"/>
      <c r="CG37" s="274"/>
      <c r="CH37" s="274"/>
      <c r="CI37" s="274"/>
      <c r="CJ37" s="274"/>
      <c r="CK37" s="274"/>
      <c r="CL37" s="274"/>
      <c r="CM37" s="274"/>
      <c r="CN37" s="274"/>
      <c r="CO37" s="274"/>
      <c r="CP37" s="274"/>
      <c r="CQ37" s="274"/>
      <c r="CR37" s="274"/>
      <c r="CS37" s="274"/>
      <c r="CT37" s="274"/>
      <c r="CU37" s="274"/>
      <c r="CV37" s="274"/>
      <c r="CW37" s="274"/>
      <c r="CX37" s="274"/>
      <c r="CY37" s="274"/>
      <c r="CZ37" s="274"/>
      <c r="DA37" s="274"/>
      <c r="DB37" s="274"/>
      <c r="DC37" s="274"/>
      <c r="DD37" s="274"/>
      <c r="DE37" s="274"/>
      <c r="DF37" s="274"/>
      <c r="DG37" s="274"/>
      <c r="DH37" s="274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</row>
    <row r="38" spans="1:198" s="5" customFormat="1" ht="59.25" customHeight="1">
      <c r="A38" s="268" t="s">
        <v>1847</v>
      </c>
      <c r="B38" s="269"/>
      <c r="C38" s="270" t="s">
        <v>216</v>
      </c>
      <c r="D38" s="277" t="s">
        <v>154</v>
      </c>
      <c r="E38" s="271">
        <v>84</v>
      </c>
      <c r="F38" s="272" t="s">
        <v>979</v>
      </c>
      <c r="G38" s="273" t="s">
        <v>1845</v>
      </c>
      <c r="H38" s="271" t="s">
        <v>1848</v>
      </c>
      <c r="I38" s="293">
        <v>250</v>
      </c>
      <c r="J38" s="276" t="s">
        <v>1817</v>
      </c>
      <c r="K38" s="272"/>
      <c r="L38" s="272"/>
      <c r="M38" s="274"/>
      <c r="N38" s="274"/>
      <c r="O38" s="272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74"/>
      <c r="AI38" s="274"/>
      <c r="AJ38" s="274"/>
      <c r="AK38" s="274"/>
      <c r="AL38" s="274"/>
      <c r="AM38" s="274"/>
      <c r="AN38" s="274"/>
      <c r="AO38" s="274"/>
      <c r="AP38" s="274"/>
      <c r="AQ38" s="274"/>
      <c r="AR38" s="274"/>
      <c r="AS38" s="274"/>
      <c r="AT38" s="274"/>
      <c r="AU38" s="274"/>
      <c r="AV38" s="274"/>
      <c r="AW38" s="274"/>
      <c r="AX38" s="274"/>
      <c r="AY38" s="274"/>
      <c r="AZ38" s="274"/>
      <c r="BA38" s="274"/>
      <c r="BB38" s="274"/>
      <c r="BC38" s="274"/>
      <c r="BD38" s="274"/>
      <c r="BE38" s="274"/>
      <c r="BF38" s="274"/>
      <c r="BG38" s="274"/>
      <c r="BH38" s="274"/>
      <c r="BI38" s="274"/>
      <c r="BJ38" s="274"/>
      <c r="BK38" s="274"/>
      <c r="BL38" s="274"/>
      <c r="BM38" s="274"/>
      <c r="BN38" s="274"/>
      <c r="BO38" s="274"/>
      <c r="BP38" s="274"/>
      <c r="BQ38" s="274"/>
      <c r="BR38" s="274"/>
      <c r="BS38" s="274"/>
      <c r="BT38" s="274"/>
      <c r="BU38" s="274"/>
      <c r="BV38" s="274"/>
      <c r="BW38" s="274"/>
      <c r="BX38" s="274"/>
      <c r="BY38" s="274"/>
      <c r="BZ38" s="274"/>
      <c r="CA38" s="274"/>
      <c r="CB38" s="274"/>
      <c r="CC38" s="274"/>
      <c r="CD38" s="274"/>
      <c r="CE38" s="274"/>
      <c r="CF38" s="274"/>
      <c r="CG38" s="274"/>
      <c r="CH38" s="274"/>
      <c r="CI38" s="274"/>
      <c r="CJ38" s="274"/>
      <c r="CK38" s="274"/>
      <c r="CL38" s="274"/>
      <c r="CM38" s="274"/>
      <c r="CN38" s="274"/>
      <c r="CO38" s="274"/>
      <c r="CP38" s="274"/>
      <c r="CQ38" s="274"/>
      <c r="CR38" s="274"/>
      <c r="CS38" s="274"/>
      <c r="CT38" s="274"/>
      <c r="CU38" s="274"/>
      <c r="CV38" s="274"/>
      <c r="CW38" s="274"/>
      <c r="CX38" s="274"/>
      <c r="CY38" s="274"/>
      <c r="CZ38" s="274"/>
      <c r="DA38" s="274"/>
      <c r="DB38" s="274"/>
      <c r="DC38" s="274"/>
      <c r="DD38" s="274"/>
      <c r="DE38" s="274"/>
      <c r="DF38" s="274"/>
      <c r="DG38" s="274"/>
      <c r="DH38" s="274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</row>
    <row r="39" spans="1:198" s="5" customFormat="1" ht="59.25" customHeight="1">
      <c r="A39" s="268" t="s">
        <v>421</v>
      </c>
      <c r="B39" s="269"/>
      <c r="C39" s="270" t="s">
        <v>216</v>
      </c>
      <c r="D39" s="277" t="s">
        <v>153</v>
      </c>
      <c r="E39" s="271">
        <v>120</v>
      </c>
      <c r="F39" s="272" t="s">
        <v>215</v>
      </c>
      <c r="G39" s="273" t="s">
        <v>238</v>
      </c>
      <c r="H39" s="271" t="s">
        <v>422</v>
      </c>
      <c r="I39" s="293">
        <v>300</v>
      </c>
      <c r="J39" s="276" t="s">
        <v>865</v>
      </c>
      <c r="K39" s="276" t="s">
        <v>348</v>
      </c>
      <c r="L39" s="274" t="s">
        <v>650</v>
      </c>
      <c r="M39" s="274" t="s">
        <v>1140</v>
      </c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4"/>
      <c r="AM39" s="274"/>
      <c r="AN39" s="274"/>
      <c r="AO39" s="274"/>
      <c r="AP39" s="274"/>
      <c r="AQ39" s="274"/>
      <c r="AR39" s="274"/>
      <c r="AS39" s="274"/>
      <c r="AT39" s="274"/>
      <c r="AU39" s="274"/>
      <c r="AV39" s="274"/>
      <c r="AW39" s="274"/>
      <c r="AX39" s="274"/>
      <c r="AY39" s="274"/>
      <c r="AZ39" s="274"/>
      <c r="BA39" s="274"/>
      <c r="BB39" s="274"/>
      <c r="BC39" s="274"/>
      <c r="BD39" s="274"/>
      <c r="BE39" s="274"/>
      <c r="BF39" s="274"/>
      <c r="BG39" s="274"/>
      <c r="BH39" s="274"/>
      <c r="BI39" s="274"/>
      <c r="BJ39" s="274"/>
      <c r="BK39" s="274"/>
      <c r="BL39" s="274"/>
      <c r="BM39" s="274"/>
      <c r="BN39" s="274"/>
      <c r="BO39" s="274"/>
      <c r="BP39" s="274"/>
      <c r="BQ39" s="274"/>
      <c r="BR39" s="274"/>
      <c r="BS39" s="274"/>
      <c r="BT39" s="274"/>
      <c r="BU39" s="274"/>
      <c r="BV39" s="274"/>
      <c r="BW39" s="274"/>
      <c r="BX39" s="274"/>
      <c r="BY39" s="274"/>
      <c r="BZ39" s="274"/>
      <c r="CA39" s="274"/>
      <c r="CB39" s="274"/>
      <c r="CC39" s="274"/>
      <c r="CD39" s="274"/>
      <c r="CE39" s="274"/>
      <c r="CF39" s="274"/>
      <c r="CG39" s="274"/>
      <c r="CH39" s="274"/>
      <c r="CI39" s="274"/>
      <c r="CJ39" s="274"/>
      <c r="CK39" s="274"/>
      <c r="CL39" s="274"/>
      <c r="CM39" s="274"/>
      <c r="CN39" s="274"/>
      <c r="CO39" s="274"/>
      <c r="CP39" s="274"/>
      <c r="CQ39" s="274"/>
      <c r="CR39" s="274"/>
      <c r="CS39" s="274"/>
      <c r="CT39" s="274"/>
      <c r="CU39" s="274"/>
      <c r="CV39" s="274"/>
      <c r="CW39" s="274"/>
      <c r="CX39" s="274"/>
      <c r="CY39" s="274"/>
      <c r="CZ39" s="274"/>
      <c r="DA39" s="274"/>
      <c r="DB39" s="274"/>
      <c r="DC39" s="274"/>
      <c r="DD39" s="274"/>
      <c r="DE39" s="274"/>
      <c r="DF39" s="274"/>
      <c r="DG39" s="274"/>
      <c r="DH39" s="274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</row>
    <row r="40" spans="1:198" s="5" customFormat="1" ht="59.25" customHeight="1">
      <c r="A40" s="268" t="str">
        <f>"DS-1280ZJ-DM8"</f>
        <v>DS-1280ZJ-DM8</v>
      </c>
      <c r="B40" s="275"/>
      <c r="C40" s="270" t="s">
        <v>216</v>
      </c>
      <c r="D40" s="271" t="s">
        <v>234</v>
      </c>
      <c r="E40" s="271">
        <v>60</v>
      </c>
      <c r="F40" s="272" t="s">
        <v>215</v>
      </c>
      <c r="G40" s="272" t="s">
        <v>238</v>
      </c>
      <c r="H40" s="272" t="s">
        <v>503</v>
      </c>
      <c r="I40" s="273">
        <v>210</v>
      </c>
      <c r="J40" s="276" t="s">
        <v>49</v>
      </c>
      <c r="K40" s="274" t="s">
        <v>855</v>
      </c>
      <c r="L40" s="274" t="s">
        <v>856</v>
      </c>
      <c r="M40" s="274" t="s">
        <v>2054</v>
      </c>
      <c r="N40" s="274" t="s">
        <v>2043</v>
      </c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/>
      <c r="AR40" s="274"/>
      <c r="AS40" s="274"/>
      <c r="AT40" s="274"/>
      <c r="AU40" s="274"/>
      <c r="AV40" s="274"/>
      <c r="AW40" s="274"/>
      <c r="AX40" s="274"/>
      <c r="AY40" s="274"/>
      <c r="AZ40" s="274"/>
      <c r="BA40" s="274"/>
      <c r="BB40" s="274"/>
      <c r="BC40" s="274"/>
      <c r="BD40" s="274"/>
      <c r="BE40" s="274"/>
      <c r="BF40" s="274"/>
      <c r="BG40" s="274"/>
      <c r="BH40" s="274"/>
      <c r="BI40" s="274"/>
      <c r="BJ40" s="274"/>
      <c r="BK40" s="274"/>
      <c r="BL40" s="274"/>
      <c r="BM40" s="274"/>
      <c r="BN40" s="274"/>
      <c r="BO40" s="274"/>
      <c r="BP40" s="274"/>
      <c r="BQ40" s="274"/>
      <c r="BR40" s="274"/>
      <c r="BS40" s="274"/>
      <c r="BT40" s="274"/>
      <c r="BU40" s="274"/>
      <c r="BV40" s="274"/>
      <c r="BW40" s="274"/>
      <c r="BX40" s="274"/>
      <c r="BY40" s="274"/>
      <c r="BZ40" s="274"/>
      <c r="CA40" s="274"/>
      <c r="CB40" s="274"/>
      <c r="CC40" s="274"/>
      <c r="CD40" s="274"/>
      <c r="CE40" s="274"/>
      <c r="CF40" s="274"/>
      <c r="CG40" s="274"/>
      <c r="CH40" s="274"/>
      <c r="CI40" s="274"/>
      <c r="CJ40" s="274"/>
      <c r="CK40" s="274"/>
      <c r="CL40" s="274"/>
      <c r="CM40" s="274"/>
      <c r="CN40" s="274"/>
      <c r="CO40" s="274"/>
      <c r="CP40" s="274"/>
      <c r="CQ40" s="274"/>
      <c r="CR40" s="274"/>
      <c r="CS40" s="274"/>
      <c r="CT40" s="274"/>
      <c r="CU40" s="274"/>
      <c r="CV40" s="274"/>
      <c r="CW40" s="274"/>
      <c r="CX40" s="274"/>
      <c r="CY40" s="274"/>
      <c r="CZ40" s="274"/>
      <c r="DA40" s="274"/>
      <c r="DB40" s="274"/>
      <c r="DC40" s="274"/>
      <c r="DD40" s="274"/>
      <c r="DE40" s="274"/>
      <c r="DF40" s="274"/>
      <c r="DG40" s="274"/>
      <c r="DH40" s="274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</row>
    <row r="41" spans="1:198" s="5" customFormat="1" ht="59.25" customHeight="1">
      <c r="A41" s="279" t="str">
        <f>"DS-1280ZJ-M"</f>
        <v>DS-1280ZJ-M</v>
      </c>
      <c r="B41" s="269"/>
      <c r="C41" s="284" t="s">
        <v>216</v>
      </c>
      <c r="D41" s="273" t="s">
        <v>257</v>
      </c>
      <c r="E41" s="271">
        <v>135</v>
      </c>
      <c r="F41" s="273" t="s">
        <v>215</v>
      </c>
      <c r="G41" s="273" t="s">
        <v>238</v>
      </c>
      <c r="H41" s="273" t="s">
        <v>546</v>
      </c>
      <c r="I41" s="273">
        <v>621</v>
      </c>
      <c r="J41" s="278" t="s">
        <v>368</v>
      </c>
      <c r="K41" s="274" t="s">
        <v>856</v>
      </c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274"/>
      <c r="BC41" s="274"/>
      <c r="BD41" s="274"/>
      <c r="BE41" s="274"/>
      <c r="BF41" s="274"/>
      <c r="BG41" s="274"/>
      <c r="BH41" s="274"/>
      <c r="BI41" s="274"/>
      <c r="BJ41" s="274"/>
      <c r="BK41" s="274"/>
      <c r="BL41" s="274"/>
      <c r="BM41" s="274"/>
      <c r="BN41" s="274"/>
      <c r="BO41" s="274"/>
      <c r="BP41" s="274"/>
      <c r="BQ41" s="274"/>
      <c r="BR41" s="274"/>
      <c r="BS41" s="274"/>
      <c r="BT41" s="274"/>
      <c r="BU41" s="274"/>
      <c r="BV41" s="274"/>
      <c r="BW41" s="274"/>
      <c r="BX41" s="274"/>
      <c r="BY41" s="274"/>
      <c r="BZ41" s="274"/>
      <c r="CA41" s="274"/>
      <c r="CB41" s="274"/>
      <c r="CC41" s="274"/>
      <c r="CD41" s="274"/>
      <c r="CE41" s="274"/>
      <c r="CF41" s="274"/>
      <c r="CG41" s="274"/>
      <c r="CH41" s="274"/>
      <c r="CI41" s="274"/>
      <c r="CJ41" s="274"/>
      <c r="CK41" s="274"/>
      <c r="CL41" s="274"/>
      <c r="CM41" s="274"/>
      <c r="CN41" s="274"/>
      <c r="CO41" s="274"/>
      <c r="CP41" s="274"/>
      <c r="CQ41" s="274"/>
      <c r="CR41" s="274"/>
      <c r="CS41" s="274"/>
      <c r="CT41" s="274"/>
      <c r="CU41" s="274"/>
      <c r="CV41" s="274"/>
      <c r="CW41" s="274"/>
      <c r="CX41" s="274"/>
      <c r="CY41" s="274"/>
      <c r="CZ41" s="274"/>
      <c r="DA41" s="274"/>
      <c r="DB41" s="274"/>
      <c r="DC41" s="274"/>
      <c r="DD41" s="274"/>
      <c r="DE41" s="274"/>
      <c r="DF41" s="274"/>
      <c r="DG41" s="274"/>
      <c r="DH41" s="274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</row>
    <row r="42" spans="1:198" s="5" customFormat="1" ht="59.25" customHeight="1">
      <c r="A42" s="268" t="str">
        <f>"DS-1280ZJ-PT6"</f>
        <v>DS-1280ZJ-PT6</v>
      </c>
      <c r="B42" s="269"/>
      <c r="C42" s="270" t="s">
        <v>250</v>
      </c>
      <c r="D42" s="273" t="s">
        <v>251</v>
      </c>
      <c r="E42" s="271">
        <v>97</v>
      </c>
      <c r="F42" s="273" t="s">
        <v>215</v>
      </c>
      <c r="G42" s="273" t="s">
        <v>238</v>
      </c>
      <c r="H42" s="273" t="s">
        <v>540</v>
      </c>
      <c r="I42" s="273">
        <v>280</v>
      </c>
      <c r="J42" s="272" t="s">
        <v>432</v>
      </c>
      <c r="K42" s="281" t="s">
        <v>641</v>
      </c>
      <c r="L42" s="274" t="s">
        <v>429</v>
      </c>
      <c r="M42" s="274" t="s">
        <v>167</v>
      </c>
      <c r="N42" s="274" t="s">
        <v>857</v>
      </c>
      <c r="O42" s="274" t="s">
        <v>1156</v>
      </c>
      <c r="P42" s="274" t="s">
        <v>1267</v>
      </c>
      <c r="Q42" s="274" t="s">
        <v>1966</v>
      </c>
      <c r="R42" s="274" t="s">
        <v>1965</v>
      </c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  <c r="AK42" s="274"/>
      <c r="AL42" s="274"/>
      <c r="AM42" s="274"/>
      <c r="AN42" s="274"/>
      <c r="AO42" s="274"/>
      <c r="AP42" s="274"/>
      <c r="AQ42" s="274"/>
      <c r="AR42" s="274"/>
      <c r="AS42" s="274"/>
      <c r="AT42" s="274"/>
      <c r="AU42" s="274"/>
      <c r="AV42" s="274"/>
      <c r="AW42" s="274"/>
      <c r="AX42" s="274"/>
      <c r="AY42" s="274"/>
      <c r="AZ42" s="274"/>
      <c r="BA42" s="274"/>
      <c r="BB42" s="274"/>
      <c r="BC42" s="274"/>
      <c r="BD42" s="274"/>
      <c r="BE42" s="274"/>
      <c r="BF42" s="274"/>
      <c r="BG42" s="274"/>
      <c r="BH42" s="274"/>
      <c r="BI42" s="274"/>
      <c r="BJ42" s="274"/>
      <c r="BK42" s="274"/>
      <c r="BL42" s="274"/>
      <c r="BM42" s="274"/>
      <c r="BN42" s="274"/>
      <c r="BO42" s="274"/>
      <c r="BP42" s="274"/>
      <c r="BQ42" s="274"/>
      <c r="BR42" s="274"/>
      <c r="BS42" s="274"/>
      <c r="BT42" s="274"/>
      <c r="BU42" s="274"/>
      <c r="BV42" s="274"/>
      <c r="BW42" s="274"/>
      <c r="BX42" s="274"/>
      <c r="BY42" s="274"/>
      <c r="BZ42" s="274"/>
      <c r="CA42" s="274"/>
      <c r="CB42" s="274"/>
      <c r="CC42" s="274"/>
      <c r="CD42" s="274"/>
      <c r="CE42" s="274"/>
      <c r="CF42" s="274"/>
      <c r="CG42" s="274"/>
      <c r="CH42" s="274"/>
      <c r="CI42" s="274"/>
      <c r="CJ42" s="274"/>
      <c r="CK42" s="274"/>
      <c r="CL42" s="274"/>
      <c r="CM42" s="274"/>
      <c r="CN42" s="274"/>
      <c r="CO42" s="274"/>
      <c r="CP42" s="274"/>
      <c r="CQ42" s="274"/>
      <c r="CR42" s="274"/>
      <c r="CS42" s="274"/>
      <c r="CT42" s="274"/>
      <c r="CU42" s="274"/>
      <c r="CV42" s="274"/>
      <c r="CW42" s="274"/>
      <c r="CX42" s="274"/>
      <c r="CY42" s="274"/>
      <c r="CZ42" s="274"/>
      <c r="DA42" s="274"/>
      <c r="DB42" s="274"/>
      <c r="DC42" s="274"/>
      <c r="DD42" s="274"/>
      <c r="DE42" s="274"/>
      <c r="DF42" s="274"/>
      <c r="DG42" s="274"/>
      <c r="DH42" s="274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</row>
    <row r="43" spans="1:198" s="5" customFormat="1" ht="59.25" customHeight="1">
      <c r="A43" s="279" t="str">
        <f>"DS-1280ZJ-S"</f>
        <v>DS-1280ZJ-S</v>
      </c>
      <c r="B43" s="273"/>
      <c r="C43" s="284" t="s">
        <v>216</v>
      </c>
      <c r="D43" s="273" t="s">
        <v>256</v>
      </c>
      <c r="E43" s="271">
        <v>135</v>
      </c>
      <c r="F43" s="273" t="s">
        <v>215</v>
      </c>
      <c r="G43" s="273" t="s">
        <v>238</v>
      </c>
      <c r="H43" s="271" t="s">
        <v>547</v>
      </c>
      <c r="I43" s="293">
        <v>527</v>
      </c>
      <c r="J43" s="281" t="s">
        <v>640</v>
      </c>
      <c r="K43" s="274" t="s">
        <v>137</v>
      </c>
      <c r="L43" s="274" t="s">
        <v>136</v>
      </c>
      <c r="M43" s="274" t="s">
        <v>867</v>
      </c>
      <c r="N43" s="276" t="s">
        <v>410</v>
      </c>
      <c r="O43" s="276" t="s">
        <v>405</v>
      </c>
      <c r="P43" s="272" t="s">
        <v>447</v>
      </c>
      <c r="Q43" s="272" t="s">
        <v>596</v>
      </c>
      <c r="R43" s="276" t="s">
        <v>169</v>
      </c>
      <c r="S43" s="276" t="s">
        <v>407</v>
      </c>
      <c r="T43" s="272" t="s">
        <v>445</v>
      </c>
      <c r="U43" s="272" t="s">
        <v>488</v>
      </c>
      <c r="V43" s="278" t="s">
        <v>394</v>
      </c>
      <c r="W43" s="278" t="s">
        <v>344</v>
      </c>
      <c r="X43" s="278" t="s">
        <v>74</v>
      </c>
      <c r="Y43" s="278" t="s">
        <v>76</v>
      </c>
      <c r="Z43" s="278" t="s">
        <v>383</v>
      </c>
      <c r="AA43" s="278" t="s">
        <v>483</v>
      </c>
      <c r="AB43" s="278" t="s">
        <v>179</v>
      </c>
      <c r="AC43" s="272" t="s">
        <v>651</v>
      </c>
      <c r="AD43" s="274" t="s">
        <v>721</v>
      </c>
      <c r="AE43" s="274" t="s">
        <v>695</v>
      </c>
      <c r="AF43" s="274" t="s">
        <v>39</v>
      </c>
      <c r="AG43" s="274" t="s">
        <v>868</v>
      </c>
      <c r="AH43" s="274" t="s">
        <v>871</v>
      </c>
      <c r="AI43" s="274" t="s">
        <v>870</v>
      </c>
      <c r="AJ43" s="274" t="s">
        <v>861</v>
      </c>
      <c r="AK43" s="274" t="s">
        <v>863</v>
      </c>
      <c r="AL43" s="274" t="s">
        <v>847</v>
      </c>
      <c r="AM43" s="274" t="s">
        <v>852</v>
      </c>
      <c r="AN43" s="274" t="s">
        <v>1149</v>
      </c>
      <c r="AO43" s="274" t="s">
        <v>1150</v>
      </c>
      <c r="AP43" s="274" t="s">
        <v>1148</v>
      </c>
      <c r="AQ43" s="274" t="s">
        <v>1136</v>
      </c>
      <c r="AR43" s="274" t="s">
        <v>1257</v>
      </c>
      <c r="AS43" s="274" t="s">
        <v>1258</v>
      </c>
      <c r="AT43" s="274" t="s">
        <v>1266</v>
      </c>
      <c r="AU43" s="274" t="s">
        <v>1805</v>
      </c>
      <c r="AV43" s="274" t="s">
        <v>1263</v>
      </c>
      <c r="AW43" s="274" t="s">
        <v>1264</v>
      </c>
      <c r="AX43" s="274" t="s">
        <v>1858</v>
      </c>
      <c r="AY43" s="274" t="s">
        <v>1265</v>
      </c>
      <c r="AZ43" s="274" t="s">
        <v>2030</v>
      </c>
      <c r="BA43" s="274"/>
      <c r="BB43" s="274"/>
      <c r="BC43" s="274"/>
      <c r="BD43" s="274"/>
      <c r="BE43" s="274"/>
      <c r="BF43" s="274"/>
      <c r="BG43" s="274"/>
      <c r="BH43" s="274"/>
      <c r="BI43" s="274"/>
      <c r="BJ43" s="274"/>
      <c r="BK43" s="274"/>
      <c r="BL43" s="274"/>
      <c r="BM43" s="274"/>
      <c r="BN43" s="274"/>
      <c r="BO43" s="274"/>
      <c r="BP43" s="274"/>
      <c r="BQ43" s="274"/>
      <c r="BR43" s="274"/>
      <c r="BS43" s="274"/>
      <c r="BT43" s="274"/>
      <c r="BU43" s="274"/>
      <c r="BV43" s="274"/>
      <c r="BW43" s="274"/>
      <c r="BX43" s="274"/>
      <c r="BY43" s="274"/>
      <c r="BZ43" s="274"/>
      <c r="CA43" s="274"/>
      <c r="CB43" s="274"/>
      <c r="CC43" s="274"/>
      <c r="CD43" s="274"/>
      <c r="CE43" s="274"/>
      <c r="CF43" s="274"/>
      <c r="CG43" s="274"/>
      <c r="CH43" s="274"/>
      <c r="CI43" s="274"/>
      <c r="CJ43" s="274"/>
      <c r="CK43" s="274"/>
      <c r="CL43" s="274"/>
      <c r="CM43" s="274"/>
      <c r="CN43" s="274"/>
      <c r="CO43" s="274"/>
      <c r="CP43" s="274"/>
      <c r="CQ43" s="274"/>
      <c r="CR43" s="274"/>
      <c r="CS43" s="274"/>
      <c r="CT43" s="274"/>
      <c r="CU43" s="274"/>
      <c r="CV43" s="274"/>
      <c r="CW43" s="274"/>
      <c r="CX43" s="274"/>
      <c r="CY43" s="274"/>
      <c r="CZ43" s="274"/>
      <c r="DA43" s="274"/>
      <c r="DB43" s="274"/>
      <c r="DC43" s="274"/>
      <c r="DD43" s="274"/>
      <c r="DE43" s="274"/>
      <c r="DF43" s="274"/>
      <c r="DG43" s="274"/>
      <c r="DH43" s="274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</row>
    <row r="44" spans="1:198" s="5" customFormat="1" ht="59.25" customHeight="1">
      <c r="A44" s="295" t="s">
        <v>1919</v>
      </c>
      <c r="B44" s="269"/>
      <c r="C44" s="284" t="s">
        <v>216</v>
      </c>
      <c r="D44" s="273" t="s">
        <v>152</v>
      </c>
      <c r="E44" s="271">
        <v>260</v>
      </c>
      <c r="F44" s="273" t="s">
        <v>215</v>
      </c>
      <c r="G44" s="273" t="s">
        <v>1920</v>
      </c>
      <c r="H44" s="271" t="s">
        <v>513</v>
      </c>
      <c r="I44" s="293">
        <v>659</v>
      </c>
      <c r="J44" s="281" t="s">
        <v>1918</v>
      </c>
      <c r="K44" s="274"/>
      <c r="L44" s="274"/>
      <c r="M44" s="274"/>
      <c r="N44" s="276"/>
      <c r="O44" s="276"/>
      <c r="P44" s="272"/>
      <c r="Q44" s="272"/>
      <c r="R44" s="276"/>
      <c r="S44" s="276"/>
      <c r="T44" s="272"/>
      <c r="U44" s="272"/>
      <c r="V44" s="278"/>
      <c r="W44" s="278"/>
      <c r="X44" s="278"/>
      <c r="Y44" s="278"/>
      <c r="Z44" s="278"/>
      <c r="AA44" s="278"/>
      <c r="AB44" s="278"/>
      <c r="AC44" s="272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/>
      <c r="AY44" s="274"/>
      <c r="AZ44" s="274"/>
      <c r="BA44" s="274"/>
      <c r="BB44" s="274"/>
      <c r="BC44" s="274"/>
      <c r="BD44" s="274"/>
      <c r="BE44" s="274"/>
      <c r="BF44" s="274"/>
      <c r="BG44" s="274"/>
      <c r="BH44" s="274"/>
      <c r="BI44" s="274"/>
      <c r="BJ44" s="274"/>
      <c r="BK44" s="274"/>
      <c r="BL44" s="274"/>
      <c r="BM44" s="274"/>
      <c r="BN44" s="274"/>
      <c r="BO44" s="274"/>
      <c r="BP44" s="274"/>
      <c r="BQ44" s="274"/>
      <c r="BR44" s="274"/>
      <c r="BS44" s="274"/>
      <c r="BT44" s="274"/>
      <c r="BU44" s="274"/>
      <c r="BV44" s="274"/>
      <c r="BW44" s="274"/>
      <c r="BX44" s="274"/>
      <c r="BY44" s="274"/>
      <c r="BZ44" s="274"/>
      <c r="CA44" s="274"/>
      <c r="CB44" s="274"/>
      <c r="CC44" s="274"/>
      <c r="CD44" s="274"/>
      <c r="CE44" s="274"/>
      <c r="CF44" s="274"/>
      <c r="CG44" s="274"/>
      <c r="CH44" s="274"/>
      <c r="CI44" s="274"/>
      <c r="CJ44" s="274"/>
      <c r="CK44" s="274"/>
      <c r="CL44" s="274"/>
      <c r="CM44" s="274"/>
      <c r="CN44" s="274"/>
      <c r="CO44" s="274"/>
      <c r="CP44" s="274"/>
      <c r="CQ44" s="274"/>
      <c r="CR44" s="274"/>
      <c r="CS44" s="274"/>
      <c r="CT44" s="274"/>
      <c r="CU44" s="274"/>
      <c r="CV44" s="274"/>
      <c r="CW44" s="274"/>
      <c r="CX44" s="274"/>
      <c r="CY44" s="274"/>
      <c r="CZ44" s="274"/>
      <c r="DA44" s="274"/>
      <c r="DB44" s="274"/>
      <c r="DC44" s="274"/>
      <c r="DD44" s="274"/>
      <c r="DE44" s="274"/>
      <c r="DF44" s="274"/>
      <c r="DG44" s="274"/>
      <c r="DH44" s="27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</row>
    <row r="45" spans="1:198" s="5" customFormat="1" ht="59.25" customHeight="1">
      <c r="A45" s="295" t="s">
        <v>1846</v>
      </c>
      <c r="B45" s="269"/>
      <c r="C45" s="292" t="s">
        <v>216</v>
      </c>
      <c r="D45" s="273" t="s">
        <v>155</v>
      </c>
      <c r="E45" s="271">
        <v>135</v>
      </c>
      <c r="F45" s="273" t="s">
        <v>215</v>
      </c>
      <c r="G45" s="271" t="s">
        <v>1845</v>
      </c>
      <c r="H45" s="271" t="s">
        <v>547</v>
      </c>
      <c r="I45" s="293">
        <v>621</v>
      </c>
      <c r="J45" s="296" t="s">
        <v>1819</v>
      </c>
      <c r="K45" s="274"/>
      <c r="L45" s="274"/>
      <c r="M45" s="274"/>
      <c r="N45" s="276"/>
      <c r="O45" s="276"/>
      <c r="P45" s="272"/>
      <c r="Q45" s="272"/>
      <c r="R45" s="276"/>
      <c r="S45" s="276"/>
      <c r="T45" s="272"/>
      <c r="U45" s="272"/>
      <c r="V45" s="278"/>
      <c r="W45" s="278"/>
      <c r="X45" s="278"/>
      <c r="Y45" s="278"/>
      <c r="Z45" s="278"/>
      <c r="AA45" s="278"/>
      <c r="AB45" s="278"/>
      <c r="AC45" s="272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4"/>
      <c r="BB45" s="274"/>
      <c r="BC45" s="274"/>
      <c r="BD45" s="274"/>
      <c r="BE45" s="274"/>
      <c r="BF45" s="274"/>
      <c r="BG45" s="274"/>
      <c r="BH45" s="274"/>
      <c r="BI45" s="274"/>
      <c r="BJ45" s="274"/>
      <c r="BK45" s="274"/>
      <c r="BL45" s="274"/>
      <c r="BM45" s="274"/>
      <c r="BN45" s="274"/>
      <c r="BO45" s="274"/>
      <c r="BP45" s="274"/>
      <c r="BQ45" s="274"/>
      <c r="BR45" s="274"/>
      <c r="BS45" s="274"/>
      <c r="BT45" s="274"/>
      <c r="BU45" s="274"/>
      <c r="BV45" s="274"/>
      <c r="BW45" s="274"/>
      <c r="BX45" s="274"/>
      <c r="BY45" s="274"/>
      <c r="BZ45" s="274"/>
      <c r="CA45" s="274"/>
      <c r="CB45" s="274"/>
      <c r="CC45" s="274"/>
      <c r="CD45" s="274"/>
      <c r="CE45" s="274"/>
      <c r="CF45" s="274"/>
      <c r="CG45" s="274"/>
      <c r="CH45" s="274"/>
      <c r="CI45" s="274"/>
      <c r="CJ45" s="274"/>
      <c r="CK45" s="274"/>
      <c r="CL45" s="274"/>
      <c r="CM45" s="274"/>
      <c r="CN45" s="274"/>
      <c r="CO45" s="274"/>
      <c r="CP45" s="274"/>
      <c r="CQ45" s="274"/>
      <c r="CR45" s="274"/>
      <c r="CS45" s="274"/>
      <c r="CT45" s="274"/>
      <c r="CU45" s="274"/>
      <c r="CV45" s="274"/>
      <c r="CW45" s="274"/>
      <c r="CX45" s="274"/>
      <c r="CY45" s="274"/>
      <c r="CZ45" s="274"/>
      <c r="DA45" s="274"/>
      <c r="DB45" s="274"/>
      <c r="DC45" s="274"/>
      <c r="DD45" s="274"/>
      <c r="DE45" s="274"/>
      <c r="DF45" s="274"/>
      <c r="DG45" s="274"/>
      <c r="DH45" s="274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</row>
    <row r="46" spans="1:198" s="5" customFormat="1" ht="59.25" customHeight="1">
      <c r="A46" s="268" t="s">
        <v>219</v>
      </c>
      <c r="B46" s="274"/>
      <c r="C46" s="292" t="s">
        <v>216</v>
      </c>
      <c r="D46" s="271" t="s">
        <v>152</v>
      </c>
      <c r="E46" s="271">
        <v>83</v>
      </c>
      <c r="F46" s="271" t="s">
        <v>215</v>
      </c>
      <c r="G46" s="271" t="s">
        <v>221</v>
      </c>
      <c r="H46" s="271" t="s">
        <v>222</v>
      </c>
      <c r="I46" s="273">
        <v>320</v>
      </c>
      <c r="J46" s="274" t="s">
        <v>34</v>
      </c>
      <c r="K46" s="274" t="s">
        <v>404</v>
      </c>
      <c r="L46" s="274" t="s">
        <v>134</v>
      </c>
      <c r="M46" s="276" t="s">
        <v>362</v>
      </c>
      <c r="N46" s="276" t="s">
        <v>425</v>
      </c>
      <c r="O46" s="276" t="s">
        <v>217</v>
      </c>
      <c r="P46" s="276" t="s">
        <v>168</v>
      </c>
      <c r="Q46" s="278" t="s">
        <v>65</v>
      </c>
      <c r="R46" s="278" t="s">
        <v>75</v>
      </c>
      <c r="S46" s="278" t="s">
        <v>68</v>
      </c>
      <c r="T46" s="278" t="s">
        <v>482</v>
      </c>
      <c r="U46" s="278" t="s">
        <v>72</v>
      </c>
      <c r="V46" s="278" t="s">
        <v>69</v>
      </c>
      <c r="W46" s="278" t="s">
        <v>395</v>
      </c>
      <c r="X46" s="278" t="s">
        <v>384</v>
      </c>
      <c r="Y46" s="278" t="s">
        <v>392</v>
      </c>
      <c r="Z46" s="278" t="s">
        <v>393</v>
      </c>
      <c r="AA46" s="278" t="s">
        <v>178</v>
      </c>
      <c r="AB46" s="278" t="s">
        <v>270</v>
      </c>
      <c r="AC46" s="278" t="s">
        <v>419</v>
      </c>
      <c r="AD46" s="278" t="s">
        <v>390</v>
      </c>
      <c r="AE46" s="278" t="s">
        <v>391</v>
      </c>
      <c r="AF46" s="272" t="s">
        <v>639</v>
      </c>
      <c r="AG46" s="297" t="s">
        <v>694</v>
      </c>
      <c r="AH46" s="274" t="s">
        <v>723</v>
      </c>
      <c r="AI46" s="274" t="s">
        <v>851</v>
      </c>
      <c r="AJ46" s="274" t="s">
        <v>42</v>
      </c>
      <c r="AK46" s="274" t="s">
        <v>1106</v>
      </c>
      <c r="AL46" s="274" t="s">
        <v>843</v>
      </c>
      <c r="AM46" s="274" t="s">
        <v>844</v>
      </c>
      <c r="AN46" s="274" t="s">
        <v>846</v>
      </c>
      <c r="AO46" s="274" t="s">
        <v>845</v>
      </c>
      <c r="AP46" s="274" t="s">
        <v>1147</v>
      </c>
      <c r="AQ46" s="274" t="s">
        <v>1133</v>
      </c>
      <c r="AR46" s="274" t="s">
        <v>1134</v>
      </c>
      <c r="AS46" s="274" t="s">
        <v>1135</v>
      </c>
      <c r="AT46" s="274" t="s">
        <v>1241</v>
      </c>
      <c r="AU46" s="274" t="s">
        <v>1242</v>
      </c>
      <c r="AV46" s="274" t="s">
        <v>1245</v>
      </c>
      <c r="AW46" s="274" t="s">
        <v>1246</v>
      </c>
      <c r="AX46" s="282" t="s">
        <v>1111</v>
      </c>
      <c r="AY46" s="282" t="s">
        <v>1112</v>
      </c>
      <c r="AZ46" s="274" t="s">
        <v>1256</v>
      </c>
      <c r="BA46" s="274" t="s">
        <v>1256</v>
      </c>
      <c r="BB46" s="274" t="s">
        <v>1259</v>
      </c>
      <c r="BC46" s="274" t="s">
        <v>1306</v>
      </c>
      <c r="BD46" s="274" t="s">
        <v>1307</v>
      </c>
      <c r="BE46" s="274" t="s">
        <v>1308</v>
      </c>
      <c r="BF46" s="286" t="s">
        <v>1884</v>
      </c>
      <c r="BG46" s="274" t="s">
        <v>1887</v>
      </c>
      <c r="BH46" s="274" t="s">
        <v>1963</v>
      </c>
      <c r="BI46" s="274" t="s">
        <v>1964</v>
      </c>
      <c r="BJ46" s="274" t="s">
        <v>1963</v>
      </c>
      <c r="BK46" s="274" t="s">
        <v>2042</v>
      </c>
      <c r="BL46" s="274" t="s">
        <v>2057</v>
      </c>
      <c r="BM46" s="274" t="s">
        <v>1956</v>
      </c>
      <c r="BN46" s="274"/>
      <c r="BO46" s="274"/>
      <c r="BP46" s="274"/>
      <c r="BQ46" s="274"/>
      <c r="BR46" s="274"/>
      <c r="BS46" s="274"/>
      <c r="BT46" s="274"/>
      <c r="BU46" s="274"/>
      <c r="BV46" s="274"/>
      <c r="BW46" s="274"/>
      <c r="BX46" s="274"/>
      <c r="BY46" s="274"/>
      <c r="BZ46" s="274"/>
      <c r="CA46" s="274"/>
      <c r="CB46" s="274"/>
      <c r="CC46" s="274"/>
      <c r="CD46" s="274"/>
      <c r="CE46" s="274"/>
      <c r="CF46" s="274"/>
      <c r="CG46" s="274"/>
      <c r="CH46" s="274"/>
      <c r="CI46" s="274"/>
      <c r="CJ46" s="274"/>
      <c r="CK46" s="274"/>
      <c r="CL46" s="274"/>
      <c r="CM46" s="274"/>
      <c r="CN46" s="274"/>
      <c r="CO46" s="274"/>
      <c r="CP46" s="274"/>
      <c r="CQ46" s="274"/>
      <c r="CR46" s="274"/>
      <c r="CS46" s="274"/>
      <c r="CT46" s="274"/>
      <c r="CU46" s="274"/>
      <c r="CV46" s="274"/>
      <c r="CW46" s="274"/>
      <c r="CX46" s="274"/>
      <c r="CY46" s="274"/>
      <c r="CZ46" s="274"/>
      <c r="DA46" s="274"/>
      <c r="DB46" s="274"/>
      <c r="DC46" s="274"/>
      <c r="DD46" s="274"/>
      <c r="DE46" s="274"/>
      <c r="DF46" s="274"/>
      <c r="DG46" s="274"/>
      <c r="DH46" s="274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</row>
    <row r="47" spans="1:198" s="5" customFormat="1" ht="59.25" customHeight="1">
      <c r="A47" s="268" t="s">
        <v>1844</v>
      </c>
      <c r="B47" s="269"/>
      <c r="C47" s="292" t="s">
        <v>216</v>
      </c>
      <c r="D47" s="271" t="s">
        <v>152</v>
      </c>
      <c r="E47" s="271">
        <v>83</v>
      </c>
      <c r="F47" s="271" t="s">
        <v>215</v>
      </c>
      <c r="G47" s="271" t="s">
        <v>1845</v>
      </c>
      <c r="H47" s="271" t="s">
        <v>222</v>
      </c>
      <c r="I47" s="273">
        <v>621</v>
      </c>
      <c r="J47" s="274" t="s">
        <v>1818</v>
      </c>
      <c r="K47" s="274"/>
      <c r="L47" s="274"/>
      <c r="M47" s="276"/>
      <c r="N47" s="276"/>
      <c r="O47" s="276"/>
      <c r="P47" s="276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78"/>
      <c r="AD47" s="278"/>
      <c r="AE47" s="278"/>
      <c r="AF47" s="272"/>
      <c r="AG47" s="297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82"/>
      <c r="AY47" s="282"/>
      <c r="AZ47" s="274"/>
      <c r="BA47" s="274"/>
      <c r="BB47" s="274"/>
      <c r="BC47" s="274"/>
      <c r="BD47" s="274"/>
      <c r="BE47" s="274"/>
      <c r="BF47" s="274"/>
      <c r="BG47" s="274"/>
      <c r="BH47" s="274"/>
      <c r="BI47" s="274"/>
      <c r="BJ47" s="274"/>
      <c r="BK47" s="274"/>
      <c r="BL47" s="274"/>
      <c r="BM47" s="274"/>
      <c r="BN47" s="274"/>
      <c r="BO47" s="274"/>
      <c r="BP47" s="274"/>
      <c r="BQ47" s="274"/>
      <c r="BR47" s="274"/>
      <c r="BS47" s="274"/>
      <c r="BT47" s="274"/>
      <c r="BU47" s="274"/>
      <c r="BV47" s="274"/>
      <c r="BW47" s="274"/>
      <c r="BX47" s="274"/>
      <c r="BY47" s="274"/>
      <c r="BZ47" s="274"/>
      <c r="CA47" s="274"/>
      <c r="CB47" s="274"/>
      <c r="CC47" s="274"/>
      <c r="CD47" s="274"/>
      <c r="CE47" s="274"/>
      <c r="CF47" s="274"/>
      <c r="CG47" s="274"/>
      <c r="CH47" s="274"/>
      <c r="CI47" s="274"/>
      <c r="CJ47" s="274"/>
      <c r="CK47" s="274"/>
      <c r="CL47" s="274"/>
      <c r="CM47" s="274"/>
      <c r="CN47" s="274"/>
      <c r="CO47" s="274"/>
      <c r="CP47" s="274"/>
      <c r="CQ47" s="274"/>
      <c r="CR47" s="274"/>
      <c r="CS47" s="274"/>
      <c r="CT47" s="274"/>
      <c r="CU47" s="274"/>
      <c r="CV47" s="274"/>
      <c r="CW47" s="274"/>
      <c r="CX47" s="274"/>
      <c r="CY47" s="274"/>
      <c r="CZ47" s="274"/>
      <c r="DA47" s="274"/>
      <c r="DB47" s="274"/>
      <c r="DC47" s="274"/>
      <c r="DD47" s="274"/>
      <c r="DE47" s="274"/>
      <c r="DF47" s="274"/>
      <c r="DG47" s="274"/>
      <c r="DH47" s="274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</row>
    <row r="48" spans="1:198" s="5" customFormat="1" ht="59.25" customHeight="1">
      <c r="A48" s="268" t="str">
        <f>"DS-1281ZJ-DM25"</f>
        <v>DS-1281ZJ-DM25</v>
      </c>
      <c r="B48" s="269"/>
      <c r="C48" s="270" t="s">
        <v>230</v>
      </c>
      <c r="D48" s="271" t="s">
        <v>157</v>
      </c>
      <c r="E48" s="272">
        <v>75</v>
      </c>
      <c r="F48" s="272" t="s">
        <v>215</v>
      </c>
      <c r="G48" s="272" t="s">
        <v>238</v>
      </c>
      <c r="H48" s="271" t="s">
        <v>538</v>
      </c>
      <c r="I48" s="273">
        <v>300</v>
      </c>
      <c r="J48" s="276" t="s">
        <v>607</v>
      </c>
      <c r="K48" s="276" t="s">
        <v>608</v>
      </c>
      <c r="L48" s="276" t="s">
        <v>609</v>
      </c>
      <c r="M48" s="276" t="s">
        <v>610</v>
      </c>
      <c r="N48" s="276" t="s">
        <v>411</v>
      </c>
      <c r="O48" s="272" t="s">
        <v>430</v>
      </c>
      <c r="P48" s="272" t="s">
        <v>431</v>
      </c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/>
      <c r="AN48" s="274"/>
      <c r="AO48" s="274"/>
      <c r="AP48" s="274"/>
      <c r="AQ48" s="274"/>
      <c r="AR48" s="274"/>
      <c r="AS48" s="274"/>
      <c r="AT48" s="274"/>
      <c r="AU48" s="274"/>
      <c r="AV48" s="274"/>
      <c r="AW48" s="274"/>
      <c r="AX48" s="274"/>
      <c r="AY48" s="274"/>
      <c r="AZ48" s="274"/>
      <c r="BA48" s="274"/>
      <c r="BB48" s="274"/>
      <c r="BC48" s="274"/>
      <c r="BD48" s="274"/>
      <c r="BE48" s="274"/>
      <c r="BF48" s="274"/>
      <c r="BG48" s="274"/>
      <c r="BH48" s="274"/>
      <c r="BI48" s="274"/>
      <c r="BJ48" s="274"/>
      <c r="BK48" s="274"/>
      <c r="BL48" s="274"/>
      <c r="BM48" s="274"/>
      <c r="BN48" s="274"/>
      <c r="BO48" s="274"/>
      <c r="BP48" s="274"/>
      <c r="BQ48" s="274"/>
      <c r="BR48" s="274"/>
      <c r="BS48" s="274"/>
      <c r="BT48" s="274"/>
      <c r="BU48" s="274"/>
      <c r="BV48" s="274"/>
      <c r="BW48" s="274"/>
      <c r="BX48" s="274"/>
      <c r="BY48" s="274"/>
      <c r="BZ48" s="274"/>
      <c r="CA48" s="274"/>
      <c r="CB48" s="274"/>
      <c r="CC48" s="274"/>
      <c r="CD48" s="274"/>
      <c r="CE48" s="274"/>
      <c r="CF48" s="274"/>
      <c r="CG48" s="274"/>
      <c r="CH48" s="274"/>
      <c r="CI48" s="274"/>
      <c r="CJ48" s="274"/>
      <c r="CK48" s="274"/>
      <c r="CL48" s="274"/>
      <c r="CM48" s="274"/>
      <c r="CN48" s="274"/>
      <c r="CO48" s="274"/>
      <c r="CP48" s="274"/>
      <c r="CQ48" s="274"/>
      <c r="CR48" s="274"/>
      <c r="CS48" s="274"/>
      <c r="CT48" s="274"/>
      <c r="CU48" s="274"/>
      <c r="CV48" s="274"/>
      <c r="CW48" s="274"/>
      <c r="CX48" s="274"/>
      <c r="CY48" s="274"/>
      <c r="CZ48" s="274"/>
      <c r="DA48" s="274"/>
      <c r="DB48" s="274"/>
      <c r="DC48" s="274"/>
      <c r="DD48" s="274"/>
      <c r="DE48" s="274"/>
      <c r="DF48" s="274"/>
      <c r="DG48" s="274"/>
      <c r="DH48" s="274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</row>
    <row r="49" spans="1:198" s="5" customFormat="1" ht="59.25" customHeight="1">
      <c r="A49" s="268" t="str">
        <f>"DS-1281ZJ-DM26"</f>
        <v>DS-1281ZJ-DM26</v>
      </c>
      <c r="B49" s="275"/>
      <c r="C49" s="270" t="s">
        <v>230</v>
      </c>
      <c r="D49" s="271" t="s">
        <v>153</v>
      </c>
      <c r="E49" s="271">
        <v>70</v>
      </c>
      <c r="F49" s="272" t="s">
        <v>215</v>
      </c>
      <c r="G49" s="272" t="s">
        <v>238</v>
      </c>
      <c r="H49" s="273" t="s">
        <v>504</v>
      </c>
      <c r="I49" s="273">
        <v>425</v>
      </c>
      <c r="J49" s="271" t="s">
        <v>1870</v>
      </c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74"/>
      <c r="AS49" s="274"/>
      <c r="AT49" s="274"/>
      <c r="AU49" s="274"/>
      <c r="AV49" s="274"/>
      <c r="AW49" s="274"/>
      <c r="AX49" s="274"/>
      <c r="AY49" s="274"/>
      <c r="AZ49" s="274"/>
      <c r="BA49" s="274"/>
      <c r="BB49" s="274"/>
      <c r="BC49" s="274"/>
      <c r="BD49" s="274"/>
      <c r="BE49" s="274"/>
      <c r="BF49" s="274"/>
      <c r="BG49" s="274"/>
      <c r="BH49" s="274"/>
      <c r="BI49" s="274"/>
      <c r="BJ49" s="274"/>
      <c r="BK49" s="274"/>
      <c r="BL49" s="274"/>
      <c r="BM49" s="274"/>
      <c r="BN49" s="274"/>
      <c r="BO49" s="274"/>
      <c r="BP49" s="274"/>
      <c r="BQ49" s="274"/>
      <c r="BR49" s="274"/>
      <c r="BS49" s="274"/>
      <c r="BT49" s="274"/>
      <c r="BU49" s="274"/>
      <c r="BV49" s="274"/>
      <c r="BW49" s="274"/>
      <c r="BX49" s="274"/>
      <c r="BY49" s="274"/>
      <c r="BZ49" s="274"/>
      <c r="CA49" s="274"/>
      <c r="CB49" s="274"/>
      <c r="CC49" s="274"/>
      <c r="CD49" s="274"/>
      <c r="CE49" s="274"/>
      <c r="CF49" s="274"/>
      <c r="CG49" s="274"/>
      <c r="CH49" s="274"/>
      <c r="CI49" s="274"/>
      <c r="CJ49" s="274"/>
      <c r="CK49" s="274"/>
      <c r="CL49" s="274"/>
      <c r="CM49" s="274"/>
      <c r="CN49" s="274"/>
      <c r="CO49" s="274"/>
      <c r="CP49" s="274"/>
      <c r="CQ49" s="274"/>
      <c r="CR49" s="274"/>
      <c r="CS49" s="274"/>
      <c r="CT49" s="274"/>
      <c r="CU49" s="274"/>
      <c r="CV49" s="274"/>
      <c r="CW49" s="274"/>
      <c r="CX49" s="274"/>
      <c r="CY49" s="274"/>
      <c r="CZ49" s="274"/>
      <c r="DA49" s="274"/>
      <c r="DB49" s="274"/>
      <c r="DC49" s="274"/>
      <c r="DD49" s="274"/>
      <c r="DE49" s="274"/>
      <c r="DF49" s="274"/>
      <c r="DG49" s="274"/>
      <c r="DH49" s="274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</row>
    <row r="50" spans="1:198" s="5" customFormat="1" ht="59.25" customHeight="1">
      <c r="A50" s="279" t="str">
        <f>"DS-1284ZJ-M"</f>
        <v>DS-1284ZJ-M</v>
      </c>
      <c r="B50" s="269"/>
      <c r="C50" s="270" t="s">
        <v>216</v>
      </c>
      <c r="D50" s="271" t="s">
        <v>277</v>
      </c>
      <c r="E50" s="271">
        <v>1120</v>
      </c>
      <c r="F50" s="273" t="s">
        <v>327</v>
      </c>
      <c r="G50" s="271" t="s">
        <v>165</v>
      </c>
      <c r="H50" s="271" t="s">
        <v>530</v>
      </c>
      <c r="I50" s="293">
        <v>1981</v>
      </c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4"/>
      <c r="AO50" s="274"/>
      <c r="AP50" s="274"/>
      <c r="AQ50" s="274"/>
      <c r="AR50" s="274"/>
      <c r="AS50" s="274"/>
      <c r="AT50" s="274"/>
      <c r="AU50" s="274"/>
      <c r="AV50" s="274"/>
      <c r="AW50" s="274"/>
      <c r="AX50" s="274"/>
      <c r="AY50" s="274"/>
      <c r="AZ50" s="274"/>
      <c r="BA50" s="274"/>
      <c r="BB50" s="274"/>
      <c r="BC50" s="274"/>
      <c r="BD50" s="274"/>
      <c r="BE50" s="274"/>
      <c r="BF50" s="274"/>
      <c r="BG50" s="274"/>
      <c r="BH50" s="274"/>
      <c r="BI50" s="274"/>
      <c r="BJ50" s="274"/>
      <c r="BK50" s="274"/>
      <c r="BL50" s="274"/>
      <c r="BM50" s="274"/>
      <c r="BN50" s="274"/>
      <c r="BO50" s="274"/>
      <c r="BP50" s="274"/>
      <c r="BQ50" s="274"/>
      <c r="BR50" s="274"/>
      <c r="BS50" s="274"/>
      <c r="BT50" s="274"/>
      <c r="BU50" s="274"/>
      <c r="BV50" s="274"/>
      <c r="BW50" s="274"/>
      <c r="BX50" s="274"/>
      <c r="BY50" s="274"/>
      <c r="BZ50" s="274"/>
      <c r="CA50" s="274"/>
      <c r="CB50" s="274"/>
      <c r="CC50" s="274"/>
      <c r="CD50" s="274"/>
      <c r="CE50" s="274"/>
      <c r="CF50" s="274"/>
      <c r="CG50" s="274"/>
      <c r="CH50" s="274"/>
      <c r="CI50" s="274"/>
      <c r="CJ50" s="274"/>
      <c r="CK50" s="274"/>
      <c r="CL50" s="274"/>
      <c r="CM50" s="274"/>
      <c r="CN50" s="274"/>
      <c r="CO50" s="274"/>
      <c r="CP50" s="274"/>
      <c r="CQ50" s="274"/>
      <c r="CR50" s="274"/>
      <c r="CS50" s="274"/>
      <c r="CT50" s="274"/>
      <c r="CU50" s="274"/>
      <c r="CV50" s="274"/>
      <c r="CW50" s="274"/>
      <c r="CX50" s="274"/>
      <c r="CY50" s="274"/>
      <c r="CZ50" s="274"/>
      <c r="DA50" s="274"/>
      <c r="DB50" s="274"/>
      <c r="DC50" s="274"/>
      <c r="DD50" s="274"/>
      <c r="DE50" s="274"/>
      <c r="DF50" s="274"/>
      <c r="DG50" s="274"/>
      <c r="DH50" s="274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</row>
    <row r="51" spans="1:198" s="5" customFormat="1" ht="59.25" customHeight="1">
      <c r="A51" s="268" t="s">
        <v>241</v>
      </c>
      <c r="B51" s="269"/>
      <c r="C51" s="269" t="str">
        <f>"זרוע למיגון חיצוני"</f>
        <v>זרוע למיגון חיצוני</v>
      </c>
      <c r="D51" s="271" t="s">
        <v>242</v>
      </c>
      <c r="E51" s="272">
        <v>70</v>
      </c>
      <c r="F51" s="272" t="s">
        <v>215</v>
      </c>
      <c r="G51" s="272" t="s">
        <v>238</v>
      </c>
      <c r="H51" s="272" t="s">
        <v>243</v>
      </c>
      <c r="I51" s="273">
        <v>201</v>
      </c>
      <c r="J51" s="278" t="s">
        <v>80</v>
      </c>
      <c r="K51" s="274" t="s">
        <v>1273</v>
      </c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4"/>
      <c r="BA51" s="274"/>
      <c r="BB51" s="274"/>
      <c r="BC51" s="274"/>
      <c r="BD51" s="274"/>
      <c r="BE51" s="274"/>
      <c r="BF51" s="274"/>
      <c r="BG51" s="274"/>
      <c r="BH51" s="274"/>
      <c r="BI51" s="274"/>
      <c r="BJ51" s="274"/>
      <c r="BK51" s="274"/>
      <c r="BL51" s="274"/>
      <c r="BM51" s="274"/>
      <c r="BN51" s="274"/>
      <c r="BO51" s="274"/>
      <c r="BP51" s="274"/>
      <c r="BQ51" s="274"/>
      <c r="BR51" s="274"/>
      <c r="BS51" s="274"/>
      <c r="BT51" s="274"/>
      <c r="BU51" s="274"/>
      <c r="BV51" s="274"/>
      <c r="BW51" s="274"/>
      <c r="BX51" s="274"/>
      <c r="BY51" s="274"/>
      <c r="BZ51" s="274"/>
      <c r="CA51" s="274"/>
      <c r="CB51" s="274"/>
      <c r="CC51" s="274"/>
      <c r="CD51" s="274"/>
      <c r="CE51" s="274"/>
      <c r="CF51" s="274"/>
      <c r="CG51" s="274"/>
      <c r="CH51" s="274"/>
      <c r="CI51" s="274"/>
      <c r="CJ51" s="274"/>
      <c r="CK51" s="274"/>
      <c r="CL51" s="274"/>
      <c r="CM51" s="274"/>
      <c r="CN51" s="274"/>
      <c r="CO51" s="274"/>
      <c r="CP51" s="274"/>
      <c r="CQ51" s="274"/>
      <c r="CR51" s="274"/>
      <c r="CS51" s="274"/>
      <c r="CT51" s="274"/>
      <c r="CU51" s="274"/>
      <c r="CV51" s="274"/>
      <c r="CW51" s="274"/>
      <c r="CX51" s="274"/>
      <c r="CY51" s="274"/>
      <c r="CZ51" s="274"/>
      <c r="DA51" s="274"/>
      <c r="DB51" s="274"/>
      <c r="DC51" s="274"/>
      <c r="DD51" s="274"/>
      <c r="DE51" s="274"/>
      <c r="DF51" s="274"/>
      <c r="DG51" s="274"/>
      <c r="DH51" s="274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</row>
    <row r="52" spans="1:198" s="5" customFormat="1" ht="59.25" customHeight="1">
      <c r="A52" s="268" t="s">
        <v>246</v>
      </c>
      <c r="B52" s="269"/>
      <c r="C52" s="270" t="s">
        <v>248</v>
      </c>
      <c r="D52" s="272" t="s">
        <v>249</v>
      </c>
      <c r="E52" s="271">
        <v>105</v>
      </c>
      <c r="F52" s="273" t="s">
        <v>247</v>
      </c>
      <c r="G52" s="272" t="s">
        <v>238</v>
      </c>
      <c r="H52" s="273" t="s">
        <v>541</v>
      </c>
      <c r="I52" s="273">
        <v>450</v>
      </c>
      <c r="J52" s="276" t="s">
        <v>606</v>
      </c>
      <c r="K52" s="274" t="s">
        <v>691</v>
      </c>
      <c r="L52" s="274" t="s">
        <v>692</v>
      </c>
      <c r="M52" s="274" t="s">
        <v>715</v>
      </c>
      <c r="N52" s="274" t="s">
        <v>1870</v>
      </c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74"/>
      <c r="AO52" s="274"/>
      <c r="AP52" s="274"/>
      <c r="AQ52" s="274"/>
      <c r="AR52" s="274"/>
      <c r="AS52" s="274"/>
      <c r="AT52" s="274"/>
      <c r="AU52" s="274"/>
      <c r="AV52" s="274"/>
      <c r="AW52" s="274"/>
      <c r="AX52" s="274"/>
      <c r="AY52" s="274"/>
      <c r="AZ52" s="274"/>
      <c r="BA52" s="274"/>
      <c r="BB52" s="274"/>
      <c r="BC52" s="274"/>
      <c r="BD52" s="274"/>
      <c r="BE52" s="274"/>
      <c r="BF52" s="274"/>
      <c r="BG52" s="274"/>
      <c r="BH52" s="274"/>
      <c r="BI52" s="274"/>
      <c r="BJ52" s="274"/>
      <c r="BK52" s="274"/>
      <c r="BL52" s="274"/>
      <c r="BM52" s="274"/>
      <c r="BN52" s="274"/>
      <c r="BO52" s="274"/>
      <c r="BP52" s="274"/>
      <c r="BQ52" s="274"/>
      <c r="BR52" s="274"/>
      <c r="BS52" s="274"/>
      <c r="BT52" s="274"/>
      <c r="BU52" s="274"/>
      <c r="BV52" s="274"/>
      <c r="BW52" s="274"/>
      <c r="BX52" s="274"/>
      <c r="BY52" s="274"/>
      <c r="BZ52" s="274"/>
      <c r="CA52" s="274"/>
      <c r="CB52" s="274"/>
      <c r="CC52" s="274"/>
      <c r="CD52" s="274"/>
      <c r="CE52" s="274"/>
      <c r="CF52" s="274"/>
      <c r="CG52" s="274"/>
      <c r="CH52" s="274"/>
      <c r="CI52" s="274"/>
      <c r="CJ52" s="274"/>
      <c r="CK52" s="274"/>
      <c r="CL52" s="274"/>
      <c r="CM52" s="274"/>
      <c r="CN52" s="274"/>
      <c r="CO52" s="274"/>
      <c r="CP52" s="274"/>
      <c r="CQ52" s="274"/>
      <c r="CR52" s="274"/>
      <c r="CS52" s="274"/>
      <c r="CT52" s="274"/>
      <c r="CU52" s="274"/>
      <c r="CV52" s="274"/>
      <c r="CW52" s="274"/>
      <c r="CX52" s="274"/>
      <c r="CY52" s="274"/>
      <c r="CZ52" s="274"/>
      <c r="DA52" s="274"/>
      <c r="DB52" s="274"/>
      <c r="DC52" s="274"/>
      <c r="DD52" s="274"/>
      <c r="DE52" s="274"/>
      <c r="DF52" s="274"/>
      <c r="DG52" s="274"/>
      <c r="DH52" s="274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</row>
    <row r="53" spans="1:198" s="5" customFormat="1" ht="59.25" customHeight="1">
      <c r="A53" s="268" t="str">
        <f>"DS-1294ZJ-PT"</f>
        <v>DS-1294ZJ-PT</v>
      </c>
      <c r="B53" s="269"/>
      <c r="C53" s="270" t="s">
        <v>227</v>
      </c>
      <c r="D53" s="273" t="s">
        <v>251</v>
      </c>
      <c r="E53" s="271">
        <v>105</v>
      </c>
      <c r="F53" s="272" t="s">
        <v>506</v>
      </c>
      <c r="G53" s="273" t="s">
        <v>238</v>
      </c>
      <c r="H53" s="272" t="s">
        <v>507</v>
      </c>
      <c r="I53" s="273">
        <v>480</v>
      </c>
      <c r="J53" s="298" t="s">
        <v>176</v>
      </c>
      <c r="K53" s="298" t="s">
        <v>180</v>
      </c>
      <c r="L53" s="298" t="s">
        <v>366</v>
      </c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74"/>
      <c r="AS53" s="274"/>
      <c r="AT53" s="274"/>
      <c r="AU53" s="274"/>
      <c r="AV53" s="274"/>
      <c r="AW53" s="274"/>
      <c r="AX53" s="274"/>
      <c r="AY53" s="274"/>
      <c r="AZ53" s="274"/>
      <c r="BA53" s="274"/>
      <c r="BB53" s="274"/>
      <c r="BC53" s="274"/>
      <c r="BD53" s="274"/>
      <c r="BE53" s="274"/>
      <c r="BF53" s="274"/>
      <c r="BG53" s="274"/>
      <c r="BH53" s="274"/>
      <c r="BI53" s="274"/>
      <c r="BJ53" s="274"/>
      <c r="BK53" s="274"/>
      <c r="BL53" s="274"/>
      <c r="BM53" s="274"/>
      <c r="BN53" s="274"/>
      <c r="BO53" s="274"/>
      <c r="BP53" s="274"/>
      <c r="BQ53" s="274"/>
      <c r="BR53" s="274"/>
      <c r="BS53" s="274"/>
      <c r="BT53" s="274"/>
      <c r="BU53" s="274"/>
      <c r="BV53" s="274"/>
      <c r="BW53" s="274"/>
      <c r="BX53" s="274"/>
      <c r="BY53" s="274"/>
      <c r="BZ53" s="274"/>
      <c r="CA53" s="274"/>
      <c r="CB53" s="274"/>
      <c r="CC53" s="274"/>
      <c r="CD53" s="274"/>
      <c r="CE53" s="274"/>
      <c r="CF53" s="274"/>
      <c r="CG53" s="274"/>
      <c r="CH53" s="274"/>
      <c r="CI53" s="274"/>
      <c r="CJ53" s="274"/>
      <c r="CK53" s="274"/>
      <c r="CL53" s="274"/>
      <c r="CM53" s="274"/>
      <c r="CN53" s="274"/>
      <c r="CO53" s="274"/>
      <c r="CP53" s="274"/>
      <c r="CQ53" s="274"/>
      <c r="CR53" s="274"/>
      <c r="CS53" s="274"/>
      <c r="CT53" s="274"/>
      <c r="CU53" s="274"/>
      <c r="CV53" s="274"/>
      <c r="CW53" s="274"/>
      <c r="CX53" s="274"/>
      <c r="CY53" s="274"/>
      <c r="CZ53" s="274"/>
      <c r="DA53" s="274"/>
      <c r="DB53" s="274"/>
      <c r="DC53" s="274"/>
      <c r="DD53" s="274"/>
      <c r="DE53" s="274"/>
      <c r="DF53" s="274"/>
      <c r="DG53" s="274"/>
      <c r="DH53" s="274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</row>
    <row r="54" spans="1:198" s="5" customFormat="1" ht="59.25" customHeight="1">
      <c r="A54" s="268" t="s">
        <v>919</v>
      </c>
      <c r="B54" s="269"/>
      <c r="C54" s="270" t="s">
        <v>921</v>
      </c>
      <c r="D54" s="299" t="s">
        <v>920</v>
      </c>
      <c r="E54" s="271">
        <v>116</v>
      </c>
      <c r="F54" s="272" t="s">
        <v>215</v>
      </c>
      <c r="G54" s="272" t="s">
        <v>238</v>
      </c>
      <c r="H54" s="272" t="s">
        <v>922</v>
      </c>
      <c r="I54" s="273">
        <v>500</v>
      </c>
      <c r="J54" s="274" t="s">
        <v>914</v>
      </c>
      <c r="K54" s="274" t="s">
        <v>1870</v>
      </c>
      <c r="L54" s="276"/>
      <c r="M54" s="276"/>
      <c r="N54" s="276"/>
      <c r="O54" s="272"/>
      <c r="P54" s="276"/>
      <c r="Q54" s="276"/>
      <c r="R54" s="276"/>
      <c r="S54" s="278"/>
      <c r="T54" s="274"/>
      <c r="U54" s="274"/>
      <c r="V54" s="274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274"/>
      <c r="AL54" s="274"/>
      <c r="AM54" s="274"/>
      <c r="AN54" s="274"/>
      <c r="AO54" s="274"/>
      <c r="AP54" s="274"/>
      <c r="AQ54" s="274"/>
      <c r="AR54" s="274"/>
      <c r="AS54" s="274"/>
      <c r="AT54" s="274"/>
      <c r="AU54" s="274"/>
      <c r="AV54" s="274"/>
      <c r="AW54" s="274"/>
      <c r="AX54" s="274"/>
      <c r="AY54" s="274"/>
      <c r="AZ54" s="274"/>
      <c r="BA54" s="274"/>
      <c r="BB54" s="274"/>
      <c r="BC54" s="274"/>
      <c r="BD54" s="274"/>
      <c r="BE54" s="274"/>
      <c r="BF54" s="274"/>
      <c r="BG54" s="274"/>
      <c r="BH54" s="274"/>
      <c r="BI54" s="274"/>
      <c r="BJ54" s="274"/>
      <c r="BK54" s="274"/>
      <c r="BL54" s="274"/>
      <c r="BM54" s="274"/>
      <c r="BN54" s="274"/>
      <c r="BO54" s="274"/>
      <c r="BP54" s="274"/>
      <c r="BQ54" s="274"/>
      <c r="BR54" s="274"/>
      <c r="BS54" s="274"/>
      <c r="BT54" s="274"/>
      <c r="BU54" s="274"/>
      <c r="BV54" s="274"/>
      <c r="BW54" s="274"/>
      <c r="BX54" s="274"/>
      <c r="BY54" s="274"/>
      <c r="BZ54" s="274"/>
      <c r="CA54" s="274"/>
      <c r="CB54" s="274"/>
      <c r="CC54" s="274"/>
      <c r="CD54" s="274"/>
      <c r="CE54" s="274"/>
      <c r="CF54" s="274"/>
      <c r="CG54" s="274"/>
      <c r="CH54" s="274"/>
      <c r="CI54" s="274"/>
      <c r="CJ54" s="274"/>
      <c r="CK54" s="274"/>
      <c r="CL54" s="274"/>
      <c r="CM54" s="274"/>
      <c r="CN54" s="274"/>
      <c r="CO54" s="274"/>
      <c r="CP54" s="274"/>
      <c r="CQ54" s="274"/>
      <c r="CR54" s="274"/>
      <c r="CS54" s="274"/>
      <c r="CT54" s="274"/>
      <c r="CU54" s="274"/>
      <c r="CV54" s="274"/>
      <c r="CW54" s="274"/>
      <c r="CX54" s="274"/>
      <c r="CY54" s="274"/>
      <c r="CZ54" s="274"/>
      <c r="DA54" s="274"/>
      <c r="DB54" s="274"/>
      <c r="DC54" s="274"/>
      <c r="DD54" s="274"/>
      <c r="DE54" s="274"/>
      <c r="DF54" s="274"/>
      <c r="DG54" s="274"/>
      <c r="DH54" s="27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</row>
    <row r="55" spans="1:198" s="5" customFormat="1" ht="59.25" customHeight="1">
      <c r="A55" s="268" t="s">
        <v>906</v>
      </c>
      <c r="B55" s="269"/>
      <c r="C55" s="270" t="s">
        <v>299</v>
      </c>
      <c r="D55" s="271" t="s">
        <v>907</v>
      </c>
      <c r="E55" s="271">
        <v>53</v>
      </c>
      <c r="F55" s="272" t="s">
        <v>215</v>
      </c>
      <c r="G55" s="272" t="s">
        <v>238</v>
      </c>
      <c r="H55" s="272" t="s">
        <v>908</v>
      </c>
      <c r="I55" s="273">
        <v>200</v>
      </c>
      <c r="J55" s="274" t="s">
        <v>606</v>
      </c>
      <c r="K55" s="274" t="s">
        <v>1273</v>
      </c>
      <c r="L55" s="274" t="s">
        <v>1870</v>
      </c>
      <c r="M55" s="272"/>
      <c r="N55" s="276"/>
      <c r="O55" s="276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4"/>
      <c r="BA55" s="274"/>
      <c r="BB55" s="274"/>
      <c r="BC55" s="274"/>
      <c r="BD55" s="274"/>
      <c r="BE55" s="274"/>
      <c r="BF55" s="274"/>
      <c r="BG55" s="274"/>
      <c r="BH55" s="274"/>
      <c r="BI55" s="274"/>
      <c r="BJ55" s="274"/>
      <c r="BK55" s="274"/>
      <c r="BL55" s="274"/>
      <c r="BM55" s="274"/>
      <c r="BN55" s="274"/>
      <c r="BO55" s="274"/>
      <c r="BP55" s="274"/>
      <c r="BQ55" s="274"/>
      <c r="BR55" s="274"/>
      <c r="BS55" s="274"/>
      <c r="BT55" s="274"/>
      <c r="BU55" s="274"/>
      <c r="BV55" s="274"/>
      <c r="BW55" s="274"/>
      <c r="BX55" s="274"/>
      <c r="BY55" s="274"/>
      <c r="BZ55" s="274"/>
      <c r="CA55" s="274"/>
      <c r="CB55" s="274"/>
      <c r="CC55" s="274"/>
      <c r="CD55" s="274"/>
      <c r="CE55" s="274"/>
      <c r="CF55" s="274"/>
      <c r="CG55" s="274"/>
      <c r="CH55" s="274"/>
      <c r="CI55" s="274"/>
      <c r="CJ55" s="274"/>
      <c r="CK55" s="274"/>
      <c r="CL55" s="274"/>
      <c r="CM55" s="274"/>
      <c r="CN55" s="274"/>
      <c r="CO55" s="274"/>
      <c r="CP55" s="274"/>
      <c r="CQ55" s="274"/>
      <c r="CR55" s="274"/>
      <c r="CS55" s="274"/>
      <c r="CT55" s="274"/>
      <c r="CU55" s="274"/>
      <c r="CV55" s="274"/>
      <c r="CW55" s="274"/>
      <c r="CX55" s="274"/>
      <c r="CY55" s="274"/>
      <c r="CZ55" s="274"/>
      <c r="DA55" s="274"/>
      <c r="DB55" s="274"/>
      <c r="DC55" s="274"/>
      <c r="DD55" s="274"/>
      <c r="DE55" s="274"/>
      <c r="DF55" s="274"/>
      <c r="DG55" s="274"/>
      <c r="DH55" s="274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</row>
    <row r="56" spans="1:198" s="5" customFormat="1" ht="59.25" customHeight="1">
      <c r="A56" s="268" t="s">
        <v>2139</v>
      </c>
      <c r="B56" s="274"/>
      <c r="C56" s="270" t="s">
        <v>2140</v>
      </c>
      <c r="D56" s="271" t="s">
        <v>108</v>
      </c>
      <c r="E56" s="271">
        <v>100</v>
      </c>
      <c r="F56" s="272" t="s">
        <v>215</v>
      </c>
      <c r="G56" s="273" t="s">
        <v>761</v>
      </c>
      <c r="H56" s="272" t="s">
        <v>2141</v>
      </c>
      <c r="I56" s="273">
        <v>750</v>
      </c>
      <c r="J56" s="274" t="s">
        <v>2104</v>
      </c>
      <c r="K56" s="290" t="s">
        <v>2033</v>
      </c>
      <c r="L56" s="274" t="s">
        <v>2105</v>
      </c>
      <c r="M56" s="272" t="s">
        <v>2031</v>
      </c>
      <c r="N56" s="276"/>
      <c r="O56" s="276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274"/>
      <c r="AL56" s="274"/>
      <c r="AM56" s="274"/>
      <c r="AN56" s="274"/>
      <c r="AO56" s="274"/>
      <c r="AP56" s="274"/>
      <c r="AQ56" s="274"/>
      <c r="AR56" s="274"/>
      <c r="AS56" s="274"/>
      <c r="AT56" s="274"/>
      <c r="AU56" s="274"/>
      <c r="AV56" s="274"/>
      <c r="AW56" s="274"/>
      <c r="AX56" s="274"/>
      <c r="AY56" s="274"/>
      <c r="AZ56" s="274"/>
      <c r="BA56" s="274"/>
      <c r="BB56" s="274"/>
      <c r="BC56" s="274"/>
      <c r="BD56" s="274"/>
      <c r="BE56" s="274"/>
      <c r="BF56" s="274"/>
      <c r="BG56" s="274"/>
      <c r="BH56" s="274"/>
      <c r="BI56" s="274"/>
      <c r="BJ56" s="274"/>
      <c r="BK56" s="274"/>
      <c r="BL56" s="274"/>
      <c r="BM56" s="274"/>
      <c r="BN56" s="274"/>
      <c r="BO56" s="274"/>
      <c r="BP56" s="274"/>
      <c r="BQ56" s="274"/>
      <c r="BR56" s="274"/>
      <c r="BS56" s="274"/>
      <c r="BT56" s="274"/>
      <c r="BU56" s="274"/>
      <c r="BV56" s="274"/>
      <c r="BW56" s="274"/>
      <c r="BX56" s="274"/>
      <c r="BY56" s="274"/>
      <c r="BZ56" s="274"/>
      <c r="CA56" s="274"/>
      <c r="CB56" s="274"/>
      <c r="CC56" s="274"/>
      <c r="CD56" s="274"/>
      <c r="CE56" s="274"/>
      <c r="CF56" s="274"/>
      <c r="CG56" s="274"/>
      <c r="CH56" s="274"/>
      <c r="CI56" s="274"/>
      <c r="CJ56" s="274"/>
      <c r="CK56" s="274"/>
      <c r="CL56" s="274"/>
      <c r="CM56" s="274"/>
      <c r="CN56" s="274"/>
      <c r="CO56" s="274"/>
      <c r="CP56" s="274"/>
      <c r="CQ56" s="274"/>
      <c r="CR56" s="274"/>
      <c r="CS56" s="274"/>
      <c r="CT56" s="274"/>
      <c r="CU56" s="274"/>
      <c r="CV56" s="274"/>
      <c r="CW56" s="274"/>
      <c r="CX56" s="274"/>
      <c r="CY56" s="274"/>
      <c r="CZ56" s="274"/>
      <c r="DA56" s="274"/>
      <c r="DB56" s="274"/>
      <c r="DC56" s="274"/>
      <c r="DD56" s="274"/>
      <c r="DE56" s="274"/>
      <c r="DF56" s="274"/>
      <c r="DG56" s="274"/>
      <c r="DH56" s="274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</row>
    <row r="57" spans="1:198" s="5" customFormat="1" ht="59.25" customHeight="1">
      <c r="A57" s="268" t="s">
        <v>2147</v>
      </c>
      <c r="B57" s="269"/>
      <c r="C57" s="270" t="s">
        <v>2140</v>
      </c>
      <c r="D57" s="271" t="s">
        <v>108</v>
      </c>
      <c r="E57" s="271">
        <v>200</v>
      </c>
      <c r="F57" s="272" t="s">
        <v>215</v>
      </c>
      <c r="G57" s="273" t="s">
        <v>761</v>
      </c>
      <c r="H57" s="272" t="s">
        <v>2148</v>
      </c>
      <c r="I57" s="273">
        <v>1210</v>
      </c>
      <c r="J57" s="274" t="s">
        <v>2107</v>
      </c>
      <c r="K57" s="290" t="s">
        <v>2129</v>
      </c>
      <c r="L57" s="274" t="s">
        <v>2208</v>
      </c>
      <c r="M57" s="272"/>
      <c r="N57" s="276"/>
      <c r="O57" s="276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4"/>
      <c r="AV57" s="274"/>
      <c r="AW57" s="274"/>
      <c r="AX57" s="274"/>
      <c r="AY57" s="274"/>
      <c r="AZ57" s="274"/>
      <c r="BA57" s="274"/>
      <c r="BB57" s="274"/>
      <c r="BC57" s="274"/>
      <c r="BD57" s="274"/>
      <c r="BE57" s="274"/>
      <c r="BF57" s="274"/>
      <c r="BG57" s="274"/>
      <c r="BH57" s="274"/>
      <c r="BI57" s="274"/>
      <c r="BJ57" s="274"/>
      <c r="BK57" s="274"/>
      <c r="BL57" s="274"/>
      <c r="BM57" s="274"/>
      <c r="BN57" s="274"/>
      <c r="BO57" s="274"/>
      <c r="BP57" s="274"/>
      <c r="BQ57" s="274"/>
      <c r="BR57" s="274"/>
      <c r="BS57" s="274"/>
      <c r="BT57" s="274"/>
      <c r="BU57" s="274"/>
      <c r="BV57" s="274"/>
      <c r="BW57" s="274"/>
      <c r="BX57" s="274"/>
      <c r="BY57" s="274"/>
      <c r="BZ57" s="274"/>
      <c r="CA57" s="274"/>
      <c r="CB57" s="274"/>
      <c r="CC57" s="274"/>
      <c r="CD57" s="274"/>
      <c r="CE57" s="274"/>
      <c r="CF57" s="274"/>
      <c r="CG57" s="274"/>
      <c r="CH57" s="274"/>
      <c r="CI57" s="274"/>
      <c r="CJ57" s="274"/>
      <c r="CK57" s="274"/>
      <c r="CL57" s="274"/>
      <c r="CM57" s="274"/>
      <c r="CN57" s="274"/>
      <c r="CO57" s="274"/>
      <c r="CP57" s="274"/>
      <c r="CQ57" s="274"/>
      <c r="CR57" s="274"/>
      <c r="CS57" s="274"/>
      <c r="CT57" s="274"/>
      <c r="CU57" s="274"/>
      <c r="CV57" s="274"/>
      <c r="CW57" s="274"/>
      <c r="CX57" s="274"/>
      <c r="CY57" s="274"/>
      <c r="CZ57" s="274"/>
      <c r="DA57" s="274"/>
      <c r="DB57" s="274"/>
      <c r="DC57" s="274"/>
      <c r="DD57" s="274"/>
      <c r="DE57" s="274"/>
      <c r="DF57" s="274"/>
      <c r="DG57" s="274"/>
      <c r="DH57" s="274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</row>
    <row r="58" spans="1:198" s="5" customFormat="1" ht="59.25" customHeight="1">
      <c r="A58" s="268" t="s">
        <v>333</v>
      </c>
      <c r="B58" s="269"/>
      <c r="C58" s="270" t="s">
        <v>337</v>
      </c>
      <c r="D58" s="300" t="s">
        <v>144</v>
      </c>
      <c r="E58" s="271">
        <v>290</v>
      </c>
      <c r="F58" s="272" t="s">
        <v>340</v>
      </c>
      <c r="G58" s="273" t="s">
        <v>238</v>
      </c>
      <c r="H58" s="273" t="s">
        <v>527</v>
      </c>
      <c r="I58" s="273">
        <v>1900</v>
      </c>
      <c r="J58" s="276" t="s">
        <v>1273</v>
      </c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4"/>
      <c r="AM58" s="274"/>
      <c r="AN58" s="274"/>
      <c r="AO58" s="274"/>
      <c r="AP58" s="274"/>
      <c r="AQ58" s="274"/>
      <c r="AR58" s="274"/>
      <c r="AS58" s="274"/>
      <c r="AT58" s="274"/>
      <c r="AU58" s="274"/>
      <c r="AV58" s="274"/>
      <c r="AW58" s="274"/>
      <c r="AX58" s="274"/>
      <c r="AY58" s="274"/>
      <c r="AZ58" s="274"/>
      <c r="BA58" s="274"/>
      <c r="BB58" s="274"/>
      <c r="BC58" s="274"/>
      <c r="BD58" s="274"/>
      <c r="BE58" s="274"/>
      <c r="BF58" s="274"/>
      <c r="BG58" s="274"/>
      <c r="BH58" s="274"/>
      <c r="BI58" s="274"/>
      <c r="BJ58" s="274"/>
      <c r="BK58" s="274"/>
      <c r="BL58" s="274"/>
      <c r="BM58" s="274"/>
      <c r="BN58" s="274"/>
      <c r="BO58" s="274"/>
      <c r="BP58" s="274"/>
      <c r="BQ58" s="274"/>
      <c r="BR58" s="274"/>
      <c r="BS58" s="274"/>
      <c r="BT58" s="274"/>
      <c r="BU58" s="274"/>
      <c r="BV58" s="274"/>
      <c r="BW58" s="274"/>
      <c r="BX58" s="274"/>
      <c r="BY58" s="274"/>
      <c r="BZ58" s="274"/>
      <c r="CA58" s="274"/>
      <c r="CB58" s="274"/>
      <c r="CC58" s="274"/>
      <c r="CD58" s="274"/>
      <c r="CE58" s="274"/>
      <c r="CF58" s="274"/>
      <c r="CG58" s="274"/>
      <c r="CH58" s="274"/>
      <c r="CI58" s="274"/>
      <c r="CJ58" s="274"/>
      <c r="CK58" s="274"/>
      <c r="CL58" s="274"/>
      <c r="CM58" s="274"/>
      <c r="CN58" s="274"/>
      <c r="CO58" s="274"/>
      <c r="CP58" s="274"/>
      <c r="CQ58" s="274"/>
      <c r="CR58" s="274"/>
      <c r="CS58" s="274"/>
      <c r="CT58" s="274"/>
      <c r="CU58" s="274"/>
      <c r="CV58" s="274"/>
      <c r="CW58" s="274"/>
      <c r="CX58" s="274"/>
      <c r="CY58" s="274"/>
      <c r="CZ58" s="274"/>
      <c r="DA58" s="274"/>
      <c r="DB58" s="274"/>
      <c r="DC58" s="274"/>
      <c r="DD58" s="274"/>
      <c r="DE58" s="274"/>
      <c r="DF58" s="274"/>
      <c r="DG58" s="274"/>
      <c r="DH58" s="274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</row>
    <row r="59" spans="1:198" s="5" customFormat="1" ht="59.25" customHeight="1">
      <c r="A59" s="268" t="s">
        <v>334</v>
      </c>
      <c r="B59" s="269"/>
      <c r="C59" s="270" t="s">
        <v>338</v>
      </c>
      <c r="D59" s="300" t="s">
        <v>144</v>
      </c>
      <c r="E59" s="271">
        <v>330</v>
      </c>
      <c r="F59" s="272" t="s">
        <v>340</v>
      </c>
      <c r="G59" s="273" t="s">
        <v>238</v>
      </c>
      <c r="H59" s="273" t="s">
        <v>529</v>
      </c>
      <c r="I59" s="273">
        <v>2500</v>
      </c>
      <c r="J59" s="276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 s="274"/>
      <c r="AL59" s="274"/>
      <c r="AM59" s="274"/>
      <c r="AN59" s="274"/>
      <c r="AO59" s="274"/>
      <c r="AP59" s="274"/>
      <c r="AQ59" s="274"/>
      <c r="AR59" s="274"/>
      <c r="AS59" s="274"/>
      <c r="AT59" s="274"/>
      <c r="AU59" s="274"/>
      <c r="AV59" s="274"/>
      <c r="AW59" s="274"/>
      <c r="AX59" s="274"/>
      <c r="AY59" s="274"/>
      <c r="AZ59" s="274"/>
      <c r="BA59" s="274"/>
      <c r="BB59" s="274"/>
      <c r="BC59" s="274"/>
      <c r="BD59" s="274"/>
      <c r="BE59" s="274"/>
      <c r="BF59" s="274"/>
      <c r="BG59" s="274"/>
      <c r="BH59" s="274"/>
      <c r="BI59" s="274"/>
      <c r="BJ59" s="274"/>
      <c r="BK59" s="274"/>
      <c r="BL59" s="274"/>
      <c r="BM59" s="274"/>
      <c r="BN59" s="274"/>
      <c r="BO59" s="274"/>
      <c r="BP59" s="274"/>
      <c r="BQ59" s="274"/>
      <c r="BR59" s="274"/>
      <c r="BS59" s="274"/>
      <c r="BT59" s="274"/>
      <c r="BU59" s="274"/>
      <c r="BV59" s="274"/>
      <c r="BW59" s="274"/>
      <c r="BX59" s="274"/>
      <c r="BY59" s="274"/>
      <c r="BZ59" s="274"/>
      <c r="CA59" s="274"/>
      <c r="CB59" s="274"/>
      <c r="CC59" s="274"/>
      <c r="CD59" s="274"/>
      <c r="CE59" s="274"/>
      <c r="CF59" s="274"/>
      <c r="CG59" s="274"/>
      <c r="CH59" s="274"/>
      <c r="CI59" s="274"/>
      <c r="CJ59" s="274"/>
      <c r="CK59" s="274"/>
      <c r="CL59" s="274"/>
      <c r="CM59" s="274"/>
      <c r="CN59" s="274"/>
      <c r="CO59" s="274"/>
      <c r="CP59" s="274"/>
      <c r="CQ59" s="274"/>
      <c r="CR59" s="274"/>
      <c r="CS59" s="274"/>
      <c r="CT59" s="274"/>
      <c r="CU59" s="274"/>
      <c r="CV59" s="274"/>
      <c r="CW59" s="274"/>
      <c r="CX59" s="274"/>
      <c r="CY59" s="274"/>
      <c r="CZ59" s="274"/>
      <c r="DA59" s="274"/>
      <c r="DB59" s="274"/>
      <c r="DC59" s="274"/>
      <c r="DD59" s="274"/>
      <c r="DE59" s="274"/>
      <c r="DF59" s="274"/>
      <c r="DG59" s="274"/>
      <c r="DH59" s="274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</row>
    <row r="60" spans="1:198" s="5" customFormat="1" ht="59.25" customHeight="1">
      <c r="A60" s="268" t="s">
        <v>335</v>
      </c>
      <c r="B60" s="269"/>
      <c r="C60" s="270" t="s">
        <v>1826</v>
      </c>
      <c r="D60" s="300" t="s">
        <v>144</v>
      </c>
      <c r="E60" s="271">
        <v>330</v>
      </c>
      <c r="F60" s="272" t="s">
        <v>340</v>
      </c>
      <c r="G60" s="273" t="s">
        <v>238</v>
      </c>
      <c r="H60" s="273" t="s">
        <v>528</v>
      </c>
      <c r="I60" s="273">
        <v>1900</v>
      </c>
      <c r="J60" s="276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  <c r="AA60" s="274"/>
      <c r="AB60" s="274"/>
      <c r="AC60" s="274"/>
      <c r="AD60" s="274"/>
      <c r="AE60" s="274"/>
      <c r="AF60" s="274"/>
      <c r="AG60" s="274"/>
      <c r="AH60" s="274"/>
      <c r="AI60" s="274"/>
      <c r="AJ60" s="274"/>
      <c r="AK60" s="274"/>
      <c r="AL60" s="274"/>
      <c r="AM60" s="274"/>
      <c r="AN60" s="274"/>
      <c r="AO60" s="274"/>
      <c r="AP60" s="274"/>
      <c r="AQ60" s="274"/>
      <c r="AR60" s="274"/>
      <c r="AS60" s="274"/>
      <c r="AT60" s="274"/>
      <c r="AU60" s="274"/>
      <c r="AV60" s="274"/>
      <c r="AW60" s="274"/>
      <c r="AX60" s="274"/>
      <c r="AY60" s="274"/>
      <c r="AZ60" s="274"/>
      <c r="BA60" s="274"/>
      <c r="BB60" s="274"/>
      <c r="BC60" s="274"/>
      <c r="BD60" s="274"/>
      <c r="BE60" s="274"/>
      <c r="BF60" s="274"/>
      <c r="BG60" s="274"/>
      <c r="BH60" s="274"/>
      <c r="BI60" s="274"/>
      <c r="BJ60" s="274"/>
      <c r="BK60" s="274"/>
      <c r="BL60" s="274"/>
      <c r="BM60" s="274"/>
      <c r="BN60" s="274"/>
      <c r="BO60" s="274"/>
      <c r="BP60" s="274"/>
      <c r="BQ60" s="274"/>
      <c r="BR60" s="274"/>
      <c r="BS60" s="274"/>
      <c r="BT60" s="274"/>
      <c r="BU60" s="274"/>
      <c r="BV60" s="274"/>
      <c r="BW60" s="274"/>
      <c r="BX60" s="274"/>
      <c r="BY60" s="274"/>
      <c r="BZ60" s="274"/>
      <c r="CA60" s="274"/>
      <c r="CB60" s="274"/>
      <c r="CC60" s="274"/>
      <c r="CD60" s="274"/>
      <c r="CE60" s="274"/>
      <c r="CF60" s="274"/>
      <c r="CG60" s="274"/>
      <c r="CH60" s="274"/>
      <c r="CI60" s="274"/>
      <c r="CJ60" s="274"/>
      <c r="CK60" s="274"/>
      <c r="CL60" s="274"/>
      <c r="CM60" s="274"/>
      <c r="CN60" s="274"/>
      <c r="CO60" s="274"/>
      <c r="CP60" s="274"/>
      <c r="CQ60" s="274"/>
      <c r="CR60" s="274"/>
      <c r="CS60" s="274"/>
      <c r="CT60" s="274"/>
      <c r="CU60" s="274"/>
      <c r="CV60" s="274"/>
      <c r="CW60" s="274"/>
      <c r="CX60" s="274"/>
      <c r="CY60" s="274"/>
      <c r="CZ60" s="274"/>
      <c r="DA60" s="274"/>
      <c r="DB60" s="274"/>
      <c r="DC60" s="274"/>
      <c r="DD60" s="274"/>
      <c r="DE60" s="274"/>
      <c r="DF60" s="274"/>
      <c r="DG60" s="274"/>
      <c r="DH60" s="274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</row>
    <row r="61" spans="1:198" s="5" customFormat="1" ht="59.25" customHeight="1">
      <c r="A61" s="268" t="s">
        <v>336</v>
      </c>
      <c r="B61" s="269"/>
      <c r="C61" s="270" t="s">
        <v>339</v>
      </c>
      <c r="D61" s="300" t="s">
        <v>144</v>
      </c>
      <c r="E61" s="271">
        <v>490</v>
      </c>
      <c r="F61" s="272" t="s">
        <v>340</v>
      </c>
      <c r="G61" s="273" t="s">
        <v>238</v>
      </c>
      <c r="H61" s="273" t="s">
        <v>531</v>
      </c>
      <c r="I61" s="273">
        <v>5300</v>
      </c>
      <c r="J61" s="276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74"/>
      <c r="AS61" s="274"/>
      <c r="AT61" s="274"/>
      <c r="AU61" s="274"/>
      <c r="AV61" s="274"/>
      <c r="AW61" s="274"/>
      <c r="AX61" s="274"/>
      <c r="AY61" s="274"/>
      <c r="AZ61" s="274"/>
      <c r="BA61" s="274"/>
      <c r="BB61" s="274"/>
      <c r="BC61" s="274"/>
      <c r="BD61" s="274"/>
      <c r="BE61" s="274"/>
      <c r="BF61" s="274"/>
      <c r="BG61" s="274"/>
      <c r="BH61" s="274"/>
      <c r="BI61" s="274"/>
      <c r="BJ61" s="274"/>
      <c r="BK61" s="274"/>
      <c r="BL61" s="274"/>
      <c r="BM61" s="274"/>
      <c r="BN61" s="274"/>
      <c r="BO61" s="274"/>
      <c r="BP61" s="274"/>
      <c r="BQ61" s="274"/>
      <c r="BR61" s="274"/>
      <c r="BS61" s="274"/>
      <c r="BT61" s="274"/>
      <c r="BU61" s="274"/>
      <c r="BV61" s="274"/>
      <c r="BW61" s="274"/>
      <c r="BX61" s="274"/>
      <c r="BY61" s="274"/>
      <c r="BZ61" s="274"/>
      <c r="CA61" s="274"/>
      <c r="CB61" s="274"/>
      <c r="CC61" s="274"/>
      <c r="CD61" s="274"/>
      <c r="CE61" s="274"/>
      <c r="CF61" s="274"/>
      <c r="CG61" s="274"/>
      <c r="CH61" s="274"/>
      <c r="CI61" s="274"/>
      <c r="CJ61" s="274"/>
      <c r="CK61" s="274"/>
      <c r="CL61" s="274"/>
      <c r="CM61" s="274"/>
      <c r="CN61" s="274"/>
      <c r="CO61" s="274"/>
      <c r="CP61" s="274"/>
      <c r="CQ61" s="274"/>
      <c r="CR61" s="274"/>
      <c r="CS61" s="274"/>
      <c r="CT61" s="274"/>
      <c r="CU61" s="274"/>
      <c r="CV61" s="274"/>
      <c r="CW61" s="274"/>
      <c r="CX61" s="274"/>
      <c r="CY61" s="274"/>
      <c r="CZ61" s="274"/>
      <c r="DA61" s="274"/>
      <c r="DB61" s="274"/>
      <c r="DC61" s="274"/>
      <c r="DD61" s="274"/>
      <c r="DE61" s="274"/>
      <c r="DF61" s="274"/>
      <c r="DG61" s="274"/>
      <c r="DH61" s="274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</row>
    <row r="62" spans="1:198" s="5" customFormat="1" ht="59.25" customHeight="1">
      <c r="A62" s="268" t="s">
        <v>310</v>
      </c>
      <c r="B62" s="269"/>
      <c r="C62" s="270" t="s">
        <v>314</v>
      </c>
      <c r="D62" s="277" t="s">
        <v>153</v>
      </c>
      <c r="E62" s="271">
        <v>300</v>
      </c>
      <c r="F62" s="272" t="s">
        <v>308</v>
      </c>
      <c r="G62" s="273" t="s">
        <v>238</v>
      </c>
      <c r="H62" s="273" t="s">
        <v>522</v>
      </c>
      <c r="I62" s="273">
        <v>650</v>
      </c>
      <c r="J62" s="276" t="s">
        <v>865</v>
      </c>
      <c r="K62" s="276" t="s">
        <v>348</v>
      </c>
      <c r="L62" s="276" t="s">
        <v>48</v>
      </c>
      <c r="M62" s="276" t="s">
        <v>402</v>
      </c>
      <c r="N62" s="276" t="s">
        <v>342</v>
      </c>
      <c r="O62" s="276" t="s">
        <v>171</v>
      </c>
      <c r="P62" s="274" t="s">
        <v>650</v>
      </c>
      <c r="Q62" s="274" t="s">
        <v>718</v>
      </c>
      <c r="R62" s="274" t="s">
        <v>934</v>
      </c>
      <c r="S62" s="274" t="s">
        <v>402</v>
      </c>
      <c r="T62" s="274" t="s">
        <v>866</v>
      </c>
      <c r="U62" s="274" t="s">
        <v>930</v>
      </c>
      <c r="V62" s="274" t="s">
        <v>931</v>
      </c>
      <c r="W62" s="274" t="s">
        <v>1140</v>
      </c>
      <c r="X62" s="274" t="s">
        <v>2132</v>
      </c>
      <c r="Y62" s="274"/>
      <c r="Z62" s="274"/>
      <c r="AA62" s="274"/>
      <c r="AB62" s="274"/>
      <c r="AC62" s="274"/>
      <c r="AD62" s="274"/>
      <c r="AE62" s="274"/>
      <c r="AF62" s="274"/>
      <c r="AG62" s="274"/>
      <c r="AH62" s="274"/>
      <c r="AI62" s="274"/>
      <c r="AJ62" s="274"/>
      <c r="AK62" s="274"/>
      <c r="AL62" s="274"/>
      <c r="AM62" s="274"/>
      <c r="AN62" s="274"/>
      <c r="AO62" s="274"/>
      <c r="AP62" s="274"/>
      <c r="AQ62" s="274"/>
      <c r="AR62" s="274"/>
      <c r="AS62" s="274"/>
      <c r="AT62" s="274"/>
      <c r="AU62" s="274"/>
      <c r="AV62" s="274"/>
      <c r="AW62" s="274"/>
      <c r="AX62" s="274"/>
      <c r="AY62" s="274"/>
      <c r="AZ62" s="274"/>
      <c r="BA62" s="274"/>
      <c r="BB62" s="274"/>
      <c r="BC62" s="274"/>
      <c r="BD62" s="274"/>
      <c r="BE62" s="274"/>
      <c r="BF62" s="274"/>
      <c r="BG62" s="274"/>
      <c r="BH62" s="274"/>
      <c r="BI62" s="274"/>
      <c r="BJ62" s="274"/>
      <c r="BK62" s="274"/>
      <c r="BL62" s="274"/>
      <c r="BM62" s="274"/>
      <c r="BN62" s="274"/>
      <c r="BO62" s="274"/>
      <c r="BP62" s="274"/>
      <c r="BQ62" s="274"/>
      <c r="BR62" s="274"/>
      <c r="BS62" s="274"/>
      <c r="BT62" s="274"/>
      <c r="BU62" s="274"/>
      <c r="BV62" s="274"/>
      <c r="BW62" s="274"/>
      <c r="BX62" s="274"/>
      <c r="BY62" s="274"/>
      <c r="BZ62" s="274"/>
      <c r="CA62" s="274"/>
      <c r="CB62" s="274"/>
      <c r="CC62" s="274"/>
      <c r="CD62" s="274"/>
      <c r="CE62" s="274"/>
      <c r="CF62" s="274"/>
      <c r="CG62" s="274"/>
      <c r="CH62" s="274"/>
      <c r="CI62" s="274"/>
      <c r="CJ62" s="274"/>
      <c r="CK62" s="274"/>
      <c r="CL62" s="274"/>
      <c r="CM62" s="274"/>
      <c r="CN62" s="274"/>
      <c r="CO62" s="274"/>
      <c r="CP62" s="274"/>
      <c r="CQ62" s="274"/>
      <c r="CR62" s="274"/>
      <c r="CS62" s="274"/>
      <c r="CT62" s="274"/>
      <c r="CU62" s="274"/>
      <c r="CV62" s="274"/>
      <c r="CW62" s="274"/>
      <c r="CX62" s="274"/>
      <c r="CY62" s="274"/>
      <c r="CZ62" s="274"/>
      <c r="DA62" s="274"/>
      <c r="DB62" s="274"/>
      <c r="DC62" s="274"/>
      <c r="DD62" s="274"/>
      <c r="DE62" s="274"/>
      <c r="DF62" s="274"/>
      <c r="DG62" s="274"/>
      <c r="DH62" s="274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</row>
    <row r="63" spans="1:198" s="5" customFormat="1" ht="59.25" customHeight="1">
      <c r="A63" s="268" t="s">
        <v>309</v>
      </c>
      <c r="B63" s="269"/>
      <c r="C63" s="270" t="s">
        <v>227</v>
      </c>
      <c r="D63" s="277" t="s">
        <v>155</v>
      </c>
      <c r="E63" s="271">
        <v>210</v>
      </c>
      <c r="F63" s="272" t="s">
        <v>308</v>
      </c>
      <c r="G63" s="273" t="s">
        <v>238</v>
      </c>
      <c r="H63" s="273" t="s">
        <v>519</v>
      </c>
      <c r="I63" s="273">
        <v>704</v>
      </c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4"/>
      <c r="AW63" s="274"/>
      <c r="AX63" s="274"/>
      <c r="AY63" s="274"/>
      <c r="AZ63" s="274"/>
      <c r="BA63" s="274"/>
      <c r="BB63" s="274"/>
      <c r="BC63" s="274"/>
      <c r="BD63" s="274"/>
      <c r="BE63" s="274"/>
      <c r="BF63" s="274"/>
      <c r="BG63" s="274"/>
      <c r="BH63" s="274"/>
      <c r="BI63" s="274"/>
      <c r="BJ63" s="274"/>
      <c r="BK63" s="274"/>
      <c r="BL63" s="274"/>
      <c r="BM63" s="274"/>
      <c r="BN63" s="274"/>
      <c r="BO63" s="274"/>
      <c r="BP63" s="274"/>
      <c r="BQ63" s="274"/>
      <c r="BR63" s="274"/>
      <c r="BS63" s="274"/>
      <c r="BT63" s="274"/>
      <c r="BU63" s="274"/>
      <c r="BV63" s="274"/>
      <c r="BW63" s="274"/>
      <c r="BX63" s="274"/>
      <c r="BY63" s="274"/>
      <c r="BZ63" s="274"/>
      <c r="CA63" s="274"/>
      <c r="CB63" s="274"/>
      <c r="CC63" s="274"/>
      <c r="CD63" s="274"/>
      <c r="CE63" s="274"/>
      <c r="CF63" s="274"/>
      <c r="CG63" s="274"/>
      <c r="CH63" s="274"/>
      <c r="CI63" s="274"/>
      <c r="CJ63" s="274"/>
      <c r="CK63" s="274"/>
      <c r="CL63" s="274"/>
      <c r="CM63" s="274"/>
      <c r="CN63" s="274"/>
      <c r="CO63" s="274"/>
      <c r="CP63" s="274"/>
      <c r="CQ63" s="274"/>
      <c r="CR63" s="274"/>
      <c r="CS63" s="274"/>
      <c r="CT63" s="274"/>
      <c r="CU63" s="274"/>
      <c r="CV63" s="274"/>
      <c r="CW63" s="274"/>
      <c r="CX63" s="274"/>
      <c r="CY63" s="274"/>
      <c r="CZ63" s="274"/>
      <c r="DA63" s="274"/>
      <c r="DB63" s="274"/>
      <c r="DC63" s="274"/>
      <c r="DD63" s="274"/>
      <c r="DE63" s="274"/>
      <c r="DF63" s="274"/>
      <c r="DG63" s="274"/>
      <c r="DH63" s="274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</row>
    <row r="64" spans="1:198" s="5" customFormat="1" ht="59.25" customHeight="1">
      <c r="A64" s="268" t="s">
        <v>295</v>
      </c>
      <c r="B64" s="269"/>
      <c r="C64" s="270" t="s">
        <v>227</v>
      </c>
      <c r="D64" s="277" t="s">
        <v>153</v>
      </c>
      <c r="E64" s="271">
        <v>210</v>
      </c>
      <c r="F64" s="272" t="s">
        <v>215</v>
      </c>
      <c r="G64" s="273" t="s">
        <v>238</v>
      </c>
      <c r="H64" s="272" t="s">
        <v>296</v>
      </c>
      <c r="I64" s="273">
        <v>650</v>
      </c>
      <c r="J64" s="276" t="s">
        <v>865</v>
      </c>
      <c r="K64" s="276" t="s">
        <v>348</v>
      </c>
      <c r="L64" s="276" t="s">
        <v>48</v>
      </c>
      <c r="M64" s="276" t="s">
        <v>402</v>
      </c>
      <c r="N64" s="276" t="s">
        <v>342</v>
      </c>
      <c r="O64" s="276" t="s">
        <v>171</v>
      </c>
      <c r="P64" s="274" t="s">
        <v>650</v>
      </c>
      <c r="Q64" s="274" t="s">
        <v>718</v>
      </c>
      <c r="R64" s="274" t="s">
        <v>934</v>
      </c>
      <c r="S64" s="274" t="s">
        <v>866</v>
      </c>
      <c r="T64" s="274" t="s">
        <v>930</v>
      </c>
      <c r="U64" s="274" t="s">
        <v>931</v>
      </c>
      <c r="V64" s="274" t="s">
        <v>1140</v>
      </c>
      <c r="W64" s="274" t="s">
        <v>2132</v>
      </c>
      <c r="X64" s="274"/>
      <c r="Y64" s="274"/>
      <c r="Z64" s="274"/>
      <c r="AA64" s="274"/>
      <c r="AB64" s="274"/>
      <c r="AC64" s="274"/>
      <c r="AD64" s="274"/>
      <c r="AE64" s="274"/>
      <c r="AF64" s="274"/>
      <c r="AG64" s="274"/>
      <c r="AH64" s="274"/>
      <c r="AI64" s="274"/>
      <c r="AJ64" s="274"/>
      <c r="AK64" s="274"/>
      <c r="AL64" s="274"/>
      <c r="AM64" s="274"/>
      <c r="AN64" s="274"/>
      <c r="AO64" s="274"/>
      <c r="AP64" s="274"/>
      <c r="AQ64" s="274"/>
      <c r="AR64" s="274"/>
      <c r="AS64" s="274"/>
      <c r="AT64" s="274"/>
      <c r="AU64" s="274"/>
      <c r="AV64" s="274"/>
      <c r="AW64" s="274"/>
      <c r="AX64" s="274"/>
      <c r="AY64" s="274"/>
      <c r="AZ64" s="274"/>
      <c r="BA64" s="274"/>
      <c r="BB64" s="274"/>
      <c r="BC64" s="274"/>
      <c r="BD64" s="274"/>
      <c r="BE64" s="274"/>
      <c r="BF64" s="274"/>
      <c r="BG64" s="274"/>
      <c r="BH64" s="274"/>
      <c r="BI64" s="274"/>
      <c r="BJ64" s="274"/>
      <c r="BK64" s="274"/>
      <c r="BL64" s="274"/>
      <c r="BM64" s="274"/>
      <c r="BN64" s="274"/>
      <c r="BO64" s="274"/>
      <c r="BP64" s="274"/>
      <c r="BQ64" s="274"/>
      <c r="BR64" s="274"/>
      <c r="BS64" s="274"/>
      <c r="BT64" s="274"/>
      <c r="BU64" s="274"/>
      <c r="BV64" s="274"/>
      <c r="BW64" s="274"/>
      <c r="BX64" s="274"/>
      <c r="BY64" s="274"/>
      <c r="BZ64" s="274"/>
      <c r="CA64" s="274"/>
      <c r="CB64" s="274"/>
      <c r="CC64" s="274"/>
      <c r="CD64" s="274"/>
      <c r="CE64" s="274"/>
      <c r="CF64" s="274"/>
      <c r="CG64" s="274"/>
      <c r="CH64" s="274"/>
      <c r="CI64" s="274"/>
      <c r="CJ64" s="274"/>
      <c r="CK64" s="274"/>
      <c r="CL64" s="274"/>
      <c r="CM64" s="274"/>
      <c r="CN64" s="274"/>
      <c r="CO64" s="274"/>
      <c r="CP64" s="274"/>
      <c r="CQ64" s="274"/>
      <c r="CR64" s="274"/>
      <c r="CS64" s="274"/>
      <c r="CT64" s="274"/>
      <c r="CU64" s="274"/>
      <c r="CV64" s="274"/>
      <c r="CW64" s="274"/>
      <c r="CX64" s="274"/>
      <c r="CY64" s="274"/>
      <c r="CZ64" s="274"/>
      <c r="DA64" s="274"/>
      <c r="DB64" s="274"/>
      <c r="DC64" s="274"/>
      <c r="DD64" s="274"/>
      <c r="DE64" s="274"/>
      <c r="DF64" s="274"/>
      <c r="DG64" s="274"/>
      <c r="DH64" s="27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</row>
    <row r="65" spans="1:198" s="5" customFormat="1" ht="59.25" customHeight="1">
      <c r="A65" s="279" t="str">
        <f>"DS-1475ZJ-SUS"</f>
        <v>DS-1475ZJ-SUS</v>
      </c>
      <c r="B65" s="269"/>
      <c r="C65" s="270" t="s">
        <v>267</v>
      </c>
      <c r="D65" s="293" t="s">
        <v>282</v>
      </c>
      <c r="E65" s="271">
        <v>216</v>
      </c>
      <c r="F65" s="273" t="s">
        <v>327</v>
      </c>
      <c r="G65" s="273" t="s">
        <v>238</v>
      </c>
      <c r="H65" s="293" t="s">
        <v>283</v>
      </c>
      <c r="I65" s="273">
        <v>1205</v>
      </c>
      <c r="J65" s="276" t="s">
        <v>865</v>
      </c>
      <c r="K65" s="276" t="s">
        <v>348</v>
      </c>
      <c r="L65" s="276" t="s">
        <v>48</v>
      </c>
      <c r="M65" s="276" t="s">
        <v>342</v>
      </c>
      <c r="N65" s="276" t="s">
        <v>171</v>
      </c>
      <c r="O65" s="276" t="s">
        <v>600</v>
      </c>
      <c r="P65" s="276" t="s">
        <v>601</v>
      </c>
      <c r="Q65" s="276" t="s">
        <v>602</v>
      </c>
      <c r="R65" s="276" t="s">
        <v>603</v>
      </c>
      <c r="S65" s="276" t="s">
        <v>363</v>
      </c>
      <c r="T65" s="272" t="s">
        <v>441</v>
      </c>
      <c r="U65" s="276" t="s">
        <v>604</v>
      </c>
      <c r="V65" s="285" t="s">
        <v>605</v>
      </c>
      <c r="W65" s="285" t="s">
        <v>570</v>
      </c>
      <c r="X65" s="285" t="s">
        <v>571</v>
      </c>
      <c r="Y65" s="285" t="s">
        <v>572</v>
      </c>
      <c r="Z65" s="285" t="s">
        <v>573</v>
      </c>
      <c r="AA65" s="285" t="s">
        <v>574</v>
      </c>
      <c r="AB65" s="272" t="s">
        <v>442</v>
      </c>
      <c r="AC65" s="272" t="s">
        <v>570</v>
      </c>
      <c r="AD65" s="272" t="s">
        <v>443</v>
      </c>
      <c r="AE65" s="281" t="s">
        <v>647</v>
      </c>
      <c r="AF65" s="274" t="s">
        <v>650</v>
      </c>
      <c r="AG65" s="274" t="s">
        <v>668</v>
      </c>
      <c r="AH65" s="272" t="s">
        <v>637</v>
      </c>
      <c r="AI65" s="272" t="s">
        <v>604</v>
      </c>
      <c r="AJ65" s="274" t="s">
        <v>716</v>
      </c>
      <c r="AK65" s="274" t="s">
        <v>717</v>
      </c>
      <c r="AL65" s="274" t="s">
        <v>667</v>
      </c>
      <c r="AM65" s="274" t="s">
        <v>666</v>
      </c>
      <c r="AN65" s="274" t="s">
        <v>718</v>
      </c>
      <c r="AO65" s="274" t="s">
        <v>402</v>
      </c>
      <c r="AP65" s="274" t="s">
        <v>866</v>
      </c>
      <c r="AQ65" s="274" t="s">
        <v>875</v>
      </c>
      <c r="AR65" s="274" t="s">
        <v>923</v>
      </c>
      <c r="AS65" s="274" t="s">
        <v>924</v>
      </c>
      <c r="AT65" s="274" t="s">
        <v>877</v>
      </c>
      <c r="AU65" s="274" t="s">
        <v>878</v>
      </c>
      <c r="AV65" s="274" t="s">
        <v>928</v>
      </c>
      <c r="AW65" s="274" t="s">
        <v>929</v>
      </c>
      <c r="AX65" s="274" t="s">
        <v>930</v>
      </c>
      <c r="AY65" s="274" t="s">
        <v>931</v>
      </c>
      <c r="AZ65" s="274" t="s">
        <v>1136</v>
      </c>
      <c r="BA65" s="274" t="s">
        <v>1140</v>
      </c>
      <c r="BB65" s="274" t="s">
        <v>1159</v>
      </c>
      <c r="BC65" s="274" t="s">
        <v>1277</v>
      </c>
      <c r="BD65" s="274" t="s">
        <v>2078</v>
      </c>
      <c r="BE65" s="274" t="s">
        <v>2079</v>
      </c>
      <c r="BF65" s="274" t="s">
        <v>2126</v>
      </c>
      <c r="BG65" s="274" t="s">
        <v>2099</v>
      </c>
      <c r="BH65" s="274" t="s">
        <v>2100</v>
      </c>
      <c r="BI65" s="274" t="s">
        <v>2271</v>
      </c>
      <c r="BJ65" s="274"/>
      <c r="BK65" s="274"/>
      <c r="BL65" s="274"/>
      <c r="BM65" s="274"/>
      <c r="BN65" s="274"/>
      <c r="BO65" s="274"/>
      <c r="BP65" s="274"/>
      <c r="BQ65" s="274"/>
      <c r="BR65" s="274"/>
      <c r="BS65" s="274"/>
      <c r="BT65" s="274"/>
      <c r="BU65" s="274"/>
      <c r="BV65" s="274"/>
      <c r="BW65" s="274"/>
      <c r="BX65" s="274"/>
      <c r="BY65" s="274"/>
      <c r="BZ65" s="274"/>
      <c r="CA65" s="274"/>
      <c r="CB65" s="274"/>
      <c r="CC65" s="274"/>
      <c r="CD65" s="274"/>
      <c r="CE65" s="274"/>
      <c r="CF65" s="274"/>
      <c r="CG65" s="274"/>
      <c r="CH65" s="274"/>
      <c r="CI65" s="274"/>
      <c r="CJ65" s="274"/>
      <c r="CK65" s="274"/>
      <c r="CL65" s="274"/>
      <c r="CM65" s="274"/>
      <c r="CN65" s="274"/>
      <c r="CO65" s="274"/>
      <c r="CP65" s="274"/>
      <c r="CQ65" s="274"/>
      <c r="CR65" s="274"/>
      <c r="CS65" s="274"/>
      <c r="CT65" s="274"/>
      <c r="CU65" s="274"/>
      <c r="CV65" s="274"/>
      <c r="CW65" s="274"/>
      <c r="CX65" s="274"/>
      <c r="CY65" s="274"/>
      <c r="CZ65" s="274"/>
      <c r="DA65" s="274"/>
      <c r="DB65" s="274"/>
      <c r="DC65" s="274"/>
      <c r="DD65" s="274"/>
      <c r="DE65" s="274"/>
      <c r="DF65" s="274"/>
      <c r="DG65" s="274"/>
      <c r="DH65" s="274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</row>
    <row r="66" spans="1:198" s="5" customFormat="1" ht="59.25" customHeight="1">
      <c r="A66" s="268" t="s">
        <v>616</v>
      </c>
      <c r="B66" s="269"/>
      <c r="C66" s="270" t="s">
        <v>267</v>
      </c>
      <c r="D66" s="277" t="s">
        <v>619</v>
      </c>
      <c r="E66" s="271">
        <v>390</v>
      </c>
      <c r="F66" s="272" t="s">
        <v>327</v>
      </c>
      <c r="G66" s="273" t="s">
        <v>238</v>
      </c>
      <c r="H66" s="272" t="s">
        <v>620</v>
      </c>
      <c r="I66" s="273">
        <v>1205</v>
      </c>
      <c r="J66" s="285" t="s">
        <v>571</v>
      </c>
      <c r="K66" s="285" t="s">
        <v>572</v>
      </c>
      <c r="L66" s="272" t="s">
        <v>442</v>
      </c>
      <c r="M66" s="272" t="s">
        <v>443</v>
      </c>
      <c r="N66" s="272" t="s">
        <v>570</v>
      </c>
      <c r="O66" s="285" t="s">
        <v>573</v>
      </c>
      <c r="P66" s="285" t="s">
        <v>574</v>
      </c>
      <c r="Q66" s="274" t="s">
        <v>923</v>
      </c>
      <c r="R66" s="274" t="s">
        <v>924</v>
      </c>
      <c r="S66" s="274" t="s">
        <v>877</v>
      </c>
      <c r="T66" s="274" t="s">
        <v>878</v>
      </c>
      <c r="U66" s="274" t="s">
        <v>928</v>
      </c>
      <c r="V66" s="274" t="s">
        <v>929</v>
      </c>
      <c r="W66" s="274" t="s">
        <v>1159</v>
      </c>
      <c r="X66" s="274" t="s">
        <v>1277</v>
      </c>
      <c r="Y66" s="274" t="s">
        <v>2078</v>
      </c>
      <c r="Z66" s="274" t="s">
        <v>2079</v>
      </c>
      <c r="AA66" s="274" t="s">
        <v>2126</v>
      </c>
      <c r="AB66" s="274" t="s">
        <v>2099</v>
      </c>
      <c r="AC66" s="274" t="s">
        <v>2100</v>
      </c>
      <c r="AD66" s="274" t="s">
        <v>2271</v>
      </c>
      <c r="AE66" s="274"/>
      <c r="AF66" s="274"/>
      <c r="AG66" s="274"/>
      <c r="AH66" s="274"/>
      <c r="AI66" s="274"/>
      <c r="AJ66" s="274"/>
      <c r="AK66" s="274"/>
      <c r="AL66" s="274"/>
      <c r="AM66" s="274"/>
      <c r="AN66" s="274"/>
      <c r="AO66" s="274"/>
      <c r="AP66" s="274"/>
      <c r="AQ66" s="274"/>
      <c r="AR66" s="274"/>
      <c r="AS66" s="274"/>
      <c r="AT66" s="274"/>
      <c r="AU66" s="274"/>
      <c r="AV66" s="274"/>
      <c r="AW66" s="274"/>
      <c r="AX66" s="274"/>
      <c r="AY66" s="274"/>
      <c r="AZ66" s="274"/>
      <c r="BA66" s="274"/>
      <c r="BB66" s="274"/>
      <c r="BC66" s="274"/>
      <c r="BD66" s="274"/>
      <c r="BE66" s="274"/>
      <c r="BF66" s="274"/>
      <c r="BG66" s="274"/>
      <c r="BH66" s="274"/>
      <c r="BI66" s="274"/>
      <c r="BJ66" s="274"/>
      <c r="BK66" s="274"/>
      <c r="BL66" s="274"/>
      <c r="BM66" s="274"/>
      <c r="BN66" s="274"/>
      <c r="BO66" s="274"/>
      <c r="BP66" s="274"/>
      <c r="BQ66" s="274"/>
      <c r="BR66" s="274"/>
      <c r="BS66" s="274"/>
      <c r="BT66" s="274"/>
      <c r="BU66" s="274"/>
      <c r="BV66" s="274"/>
      <c r="BW66" s="274"/>
      <c r="BX66" s="274"/>
      <c r="BY66" s="274"/>
      <c r="BZ66" s="274"/>
      <c r="CA66" s="274"/>
      <c r="CB66" s="274"/>
      <c r="CC66" s="274"/>
      <c r="CD66" s="274"/>
      <c r="CE66" s="274"/>
      <c r="CF66" s="274"/>
      <c r="CG66" s="274"/>
      <c r="CH66" s="274"/>
      <c r="CI66" s="274"/>
      <c r="CJ66" s="274"/>
      <c r="CK66" s="274"/>
      <c r="CL66" s="274"/>
      <c r="CM66" s="274"/>
      <c r="CN66" s="274"/>
      <c r="CO66" s="274"/>
      <c r="CP66" s="274"/>
      <c r="CQ66" s="274"/>
      <c r="CR66" s="274"/>
      <c r="CS66" s="274"/>
      <c r="CT66" s="274"/>
      <c r="CU66" s="274"/>
      <c r="CV66" s="274"/>
      <c r="CW66" s="274"/>
      <c r="CX66" s="274"/>
      <c r="CY66" s="274"/>
      <c r="CZ66" s="274"/>
      <c r="DA66" s="274"/>
      <c r="DB66" s="274"/>
      <c r="DC66" s="274"/>
      <c r="DD66" s="274"/>
      <c r="DE66" s="274"/>
      <c r="DF66" s="274"/>
      <c r="DG66" s="274"/>
      <c r="DH66" s="274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</row>
    <row r="67" spans="1:198" s="5" customFormat="1" ht="59.25" customHeight="1">
      <c r="A67" s="268" t="s">
        <v>294</v>
      </c>
      <c r="B67" s="269"/>
      <c r="C67" s="270" t="s">
        <v>227</v>
      </c>
      <c r="D67" s="277" t="s">
        <v>108</v>
      </c>
      <c r="E67" s="271">
        <v>135</v>
      </c>
      <c r="F67" s="272" t="s">
        <v>215</v>
      </c>
      <c r="G67" s="273" t="s">
        <v>238</v>
      </c>
      <c r="H67" s="272" t="s">
        <v>511</v>
      </c>
      <c r="I67" s="273">
        <v>1050</v>
      </c>
      <c r="J67" s="298" t="s">
        <v>424</v>
      </c>
      <c r="K67" s="274" t="s">
        <v>490</v>
      </c>
      <c r="L67" s="298" t="s">
        <v>25</v>
      </c>
      <c r="M67" s="278" t="s">
        <v>113</v>
      </c>
      <c r="N67" s="276" t="s">
        <v>288</v>
      </c>
      <c r="O67" s="276" t="s">
        <v>398</v>
      </c>
      <c r="P67" s="298" t="s">
        <v>397</v>
      </c>
      <c r="Q67" s="298" t="s">
        <v>30</v>
      </c>
      <c r="R67" s="278" t="s">
        <v>116</v>
      </c>
      <c r="S67" s="298" t="s">
        <v>399</v>
      </c>
      <c r="T67" s="298" t="s">
        <v>611</v>
      </c>
      <c r="U67" s="298" t="s">
        <v>33</v>
      </c>
      <c r="V67" s="278" t="s">
        <v>114</v>
      </c>
      <c r="W67" s="278" t="s">
        <v>117</v>
      </c>
      <c r="X67" s="274" t="s">
        <v>673</v>
      </c>
      <c r="Y67" s="274" t="s">
        <v>674</v>
      </c>
      <c r="Z67" s="274" t="s">
        <v>638</v>
      </c>
      <c r="AA67" s="274" t="s">
        <v>675</v>
      </c>
      <c r="AB67" s="274" t="s">
        <v>720</v>
      </c>
      <c r="AC67" s="274" t="s">
        <v>676</v>
      </c>
      <c r="AD67" s="274" t="s">
        <v>780</v>
      </c>
      <c r="AE67" s="274" t="s">
        <v>781</v>
      </c>
      <c r="AF67" s="274" t="s">
        <v>782</v>
      </c>
      <c r="AG67" s="274" t="s">
        <v>768</v>
      </c>
      <c r="AH67" s="274" t="s">
        <v>818</v>
      </c>
      <c r="AI67" s="274" t="s">
        <v>817</v>
      </c>
      <c r="AJ67" s="274" t="s">
        <v>816</v>
      </c>
      <c r="AK67" s="274" t="s">
        <v>815</v>
      </c>
      <c r="AL67" s="274" t="s">
        <v>1239</v>
      </c>
      <c r="AM67" s="274" t="s">
        <v>1280</v>
      </c>
      <c r="AN67" s="274" t="s">
        <v>2293</v>
      </c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  <c r="AZ67" s="274"/>
      <c r="BA67" s="274"/>
      <c r="BB67" s="274"/>
      <c r="BC67" s="274"/>
      <c r="BD67" s="274"/>
      <c r="BE67" s="274"/>
      <c r="BF67" s="274"/>
      <c r="BG67" s="274"/>
      <c r="BH67" s="274"/>
      <c r="BI67" s="274"/>
      <c r="BJ67" s="274"/>
      <c r="BK67" s="274"/>
      <c r="BL67" s="274"/>
      <c r="BM67" s="274"/>
      <c r="BN67" s="274"/>
      <c r="BO67" s="274"/>
      <c r="BP67" s="274"/>
      <c r="BQ67" s="274"/>
      <c r="BR67" s="274"/>
      <c r="BS67" s="274"/>
      <c r="BT67" s="274"/>
      <c r="BU67" s="274"/>
      <c r="BV67" s="274"/>
      <c r="BW67" s="274"/>
      <c r="BX67" s="274"/>
      <c r="BY67" s="274"/>
      <c r="BZ67" s="274"/>
      <c r="CA67" s="274"/>
      <c r="CB67" s="274"/>
      <c r="CC67" s="274"/>
      <c r="CD67" s="274"/>
      <c r="CE67" s="274"/>
      <c r="CF67" s="274"/>
      <c r="CG67" s="274"/>
      <c r="CH67" s="274"/>
      <c r="CI67" s="274"/>
      <c r="CJ67" s="274"/>
      <c r="CK67" s="274"/>
      <c r="CL67" s="274"/>
      <c r="CM67" s="274"/>
      <c r="CN67" s="274"/>
      <c r="CO67" s="274"/>
      <c r="CP67" s="274"/>
      <c r="CQ67" s="274"/>
      <c r="CR67" s="274"/>
      <c r="CS67" s="274"/>
      <c r="CT67" s="274"/>
      <c r="CU67" s="274"/>
      <c r="CV67" s="274"/>
      <c r="CW67" s="274"/>
      <c r="CX67" s="274"/>
      <c r="CY67" s="274"/>
      <c r="CZ67" s="274"/>
      <c r="DA67" s="274"/>
      <c r="DB67" s="274"/>
      <c r="DC67" s="274"/>
      <c r="DD67" s="274"/>
      <c r="DE67" s="274"/>
      <c r="DF67" s="274"/>
      <c r="DG67" s="274"/>
      <c r="DH67" s="274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</row>
    <row r="68" spans="1:198" s="5" customFormat="1" ht="59.25" customHeight="1">
      <c r="A68" s="268" t="s">
        <v>493</v>
      </c>
      <c r="B68" s="269"/>
      <c r="C68" s="270" t="s">
        <v>553</v>
      </c>
      <c r="D68" s="277" t="s">
        <v>108</v>
      </c>
      <c r="E68" s="271">
        <v>450</v>
      </c>
      <c r="F68" s="272" t="s">
        <v>308</v>
      </c>
      <c r="G68" s="273" t="s">
        <v>238</v>
      </c>
      <c r="H68" s="272" t="s">
        <v>554</v>
      </c>
      <c r="I68" s="273">
        <v>3360</v>
      </c>
      <c r="J68" s="298" t="s">
        <v>424</v>
      </c>
      <c r="K68" s="278" t="s">
        <v>113</v>
      </c>
      <c r="L68" s="278" t="s">
        <v>116</v>
      </c>
      <c r="M68" s="278" t="s">
        <v>114</v>
      </c>
      <c r="N68" s="278" t="s">
        <v>117</v>
      </c>
      <c r="O68" s="274" t="s">
        <v>818</v>
      </c>
      <c r="P68" s="274" t="s">
        <v>817</v>
      </c>
      <c r="Q68" s="274" t="s">
        <v>816</v>
      </c>
      <c r="R68" s="274" t="s">
        <v>815</v>
      </c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4"/>
      <c r="AD68" s="274"/>
      <c r="AE68" s="274"/>
      <c r="AF68" s="274"/>
      <c r="AG68" s="274"/>
      <c r="AH68" s="274"/>
      <c r="AI68" s="274"/>
      <c r="AJ68" s="274"/>
      <c r="AK68" s="274"/>
      <c r="AL68" s="274"/>
      <c r="AM68" s="274"/>
      <c r="AN68" s="274"/>
      <c r="AO68" s="274"/>
      <c r="AP68" s="274"/>
      <c r="AQ68" s="274"/>
      <c r="AR68" s="274"/>
      <c r="AS68" s="274"/>
      <c r="AT68" s="274"/>
      <c r="AU68" s="274"/>
      <c r="AV68" s="274"/>
      <c r="AW68" s="274"/>
      <c r="AX68" s="274"/>
      <c r="AY68" s="274"/>
      <c r="AZ68" s="274"/>
      <c r="BA68" s="274"/>
      <c r="BB68" s="274"/>
      <c r="BC68" s="274"/>
      <c r="BD68" s="274"/>
      <c r="BE68" s="274"/>
      <c r="BF68" s="274"/>
      <c r="BG68" s="274"/>
      <c r="BH68" s="274"/>
      <c r="BI68" s="274"/>
      <c r="BJ68" s="274"/>
      <c r="BK68" s="274"/>
      <c r="BL68" s="274"/>
      <c r="BM68" s="274"/>
      <c r="BN68" s="274"/>
      <c r="BO68" s="274"/>
      <c r="BP68" s="274"/>
      <c r="BQ68" s="274"/>
      <c r="BR68" s="274"/>
      <c r="BS68" s="274"/>
      <c r="BT68" s="274"/>
      <c r="BU68" s="274"/>
      <c r="BV68" s="274"/>
      <c r="BW68" s="274"/>
      <c r="BX68" s="274"/>
      <c r="BY68" s="274"/>
      <c r="BZ68" s="274"/>
      <c r="CA68" s="274"/>
      <c r="CB68" s="274"/>
      <c r="CC68" s="274"/>
      <c r="CD68" s="274"/>
      <c r="CE68" s="274"/>
      <c r="CF68" s="274"/>
      <c r="CG68" s="274"/>
      <c r="CH68" s="274"/>
      <c r="CI68" s="274"/>
      <c r="CJ68" s="274"/>
      <c r="CK68" s="274"/>
      <c r="CL68" s="274"/>
      <c r="CM68" s="274"/>
      <c r="CN68" s="274"/>
      <c r="CO68" s="274"/>
      <c r="CP68" s="274"/>
      <c r="CQ68" s="274"/>
      <c r="CR68" s="274"/>
      <c r="CS68" s="274"/>
      <c r="CT68" s="274"/>
      <c r="CU68" s="274"/>
      <c r="CV68" s="274"/>
      <c r="CW68" s="274"/>
      <c r="CX68" s="274"/>
      <c r="CY68" s="274"/>
      <c r="CZ68" s="274"/>
      <c r="DA68" s="274"/>
      <c r="DB68" s="274"/>
      <c r="DC68" s="274"/>
      <c r="DD68" s="274"/>
      <c r="DE68" s="274"/>
      <c r="DF68" s="274"/>
      <c r="DG68" s="274"/>
      <c r="DH68" s="274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</row>
    <row r="69" spans="1:198" s="5" customFormat="1" ht="59.25" customHeight="1">
      <c r="A69" s="268" t="s">
        <v>302</v>
      </c>
      <c r="B69" s="269"/>
      <c r="C69" s="270" t="s">
        <v>305</v>
      </c>
      <c r="D69" s="277" t="s">
        <v>108</v>
      </c>
      <c r="E69" s="271">
        <v>194</v>
      </c>
      <c r="F69" s="272" t="s">
        <v>215</v>
      </c>
      <c r="G69" s="273" t="s">
        <v>238</v>
      </c>
      <c r="H69" s="272" t="s">
        <v>977</v>
      </c>
      <c r="I69" s="273">
        <v>2809</v>
      </c>
      <c r="J69" s="298" t="s">
        <v>424</v>
      </c>
      <c r="K69" s="278" t="s">
        <v>113</v>
      </c>
      <c r="L69" s="278" t="s">
        <v>116</v>
      </c>
      <c r="M69" s="278" t="s">
        <v>114</v>
      </c>
      <c r="N69" s="278" t="s">
        <v>117</v>
      </c>
      <c r="O69" s="274" t="s">
        <v>782</v>
      </c>
      <c r="P69" s="274" t="s">
        <v>768</v>
      </c>
      <c r="Q69" s="274" t="s">
        <v>818</v>
      </c>
      <c r="R69" s="274" t="s">
        <v>817</v>
      </c>
      <c r="S69" s="274" t="s">
        <v>816</v>
      </c>
      <c r="T69" s="274" t="s">
        <v>815</v>
      </c>
      <c r="U69" s="274" t="s">
        <v>1283</v>
      </c>
      <c r="V69" s="274" t="s">
        <v>818</v>
      </c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4"/>
      <c r="AN69" s="274"/>
      <c r="AO69" s="274"/>
      <c r="AP69" s="274"/>
      <c r="AQ69" s="274"/>
      <c r="AR69" s="274"/>
      <c r="AS69" s="274"/>
      <c r="AT69" s="274"/>
      <c r="AU69" s="274"/>
      <c r="AV69" s="274"/>
      <c r="AW69" s="274"/>
      <c r="AX69" s="274"/>
      <c r="AY69" s="274"/>
      <c r="AZ69" s="274"/>
      <c r="BA69" s="274"/>
      <c r="BB69" s="274"/>
      <c r="BC69" s="274"/>
      <c r="BD69" s="274"/>
      <c r="BE69" s="274"/>
      <c r="BF69" s="274"/>
      <c r="BG69" s="274"/>
      <c r="BH69" s="274"/>
      <c r="BI69" s="274"/>
      <c r="BJ69" s="274"/>
      <c r="BK69" s="274"/>
      <c r="BL69" s="274"/>
      <c r="BM69" s="274"/>
      <c r="BN69" s="274"/>
      <c r="BO69" s="274"/>
      <c r="BP69" s="274"/>
      <c r="BQ69" s="274"/>
      <c r="BR69" s="274"/>
      <c r="BS69" s="274"/>
      <c r="BT69" s="274"/>
      <c r="BU69" s="274"/>
      <c r="BV69" s="274"/>
      <c r="BW69" s="274"/>
      <c r="BX69" s="274"/>
      <c r="BY69" s="274"/>
      <c r="BZ69" s="274"/>
      <c r="CA69" s="274"/>
      <c r="CB69" s="274"/>
      <c r="CC69" s="274"/>
      <c r="CD69" s="274"/>
      <c r="CE69" s="274"/>
      <c r="CF69" s="274"/>
      <c r="CG69" s="274"/>
      <c r="CH69" s="274"/>
      <c r="CI69" s="274"/>
      <c r="CJ69" s="274"/>
      <c r="CK69" s="274"/>
      <c r="CL69" s="274"/>
      <c r="CM69" s="274"/>
      <c r="CN69" s="274"/>
      <c r="CO69" s="274"/>
      <c r="CP69" s="274"/>
      <c r="CQ69" s="274"/>
      <c r="CR69" s="274"/>
      <c r="CS69" s="274"/>
      <c r="CT69" s="274"/>
      <c r="CU69" s="274"/>
      <c r="CV69" s="274"/>
      <c r="CW69" s="274"/>
      <c r="CX69" s="274"/>
      <c r="CY69" s="274"/>
      <c r="CZ69" s="274"/>
      <c r="DA69" s="274"/>
      <c r="DB69" s="274"/>
      <c r="DC69" s="274"/>
      <c r="DD69" s="274"/>
      <c r="DE69" s="274"/>
      <c r="DF69" s="274"/>
      <c r="DG69" s="274"/>
      <c r="DH69" s="274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</row>
    <row r="70" spans="1:198" s="5" customFormat="1" ht="59.25" customHeight="1">
      <c r="A70" s="268" t="str">
        <f>"DS-1602ZJ-Pole"</f>
        <v>DS-1602ZJ-Pole</v>
      </c>
      <c r="B70" s="269"/>
      <c r="C70" s="270" t="s">
        <v>757</v>
      </c>
      <c r="D70" s="277" t="s">
        <v>108</v>
      </c>
      <c r="E70" s="271">
        <v>194</v>
      </c>
      <c r="F70" s="272" t="s">
        <v>308</v>
      </c>
      <c r="G70" s="273" t="s">
        <v>238</v>
      </c>
      <c r="H70" s="272" t="s">
        <v>976</v>
      </c>
      <c r="I70" s="273">
        <v>2040</v>
      </c>
      <c r="J70" s="298" t="s">
        <v>768</v>
      </c>
      <c r="K70" s="278" t="s">
        <v>782</v>
      </c>
      <c r="L70" s="278" t="s">
        <v>1283</v>
      </c>
      <c r="M70" s="278"/>
      <c r="N70" s="278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  <c r="AA70" s="274"/>
      <c r="AB70" s="274"/>
      <c r="AC70" s="274"/>
      <c r="AD70" s="274"/>
      <c r="AE70" s="274"/>
      <c r="AF70" s="274"/>
      <c r="AG70" s="274"/>
      <c r="AH70" s="274"/>
      <c r="AI70" s="274"/>
      <c r="AJ70" s="274"/>
      <c r="AK70" s="274"/>
      <c r="AL70" s="274"/>
      <c r="AM70" s="274"/>
      <c r="AN70" s="274"/>
      <c r="AO70" s="274"/>
      <c r="AP70" s="274"/>
      <c r="AQ70" s="274"/>
      <c r="AR70" s="274"/>
      <c r="AS70" s="274"/>
      <c r="AT70" s="274"/>
      <c r="AU70" s="274"/>
      <c r="AV70" s="274"/>
      <c r="AW70" s="274"/>
      <c r="AX70" s="274"/>
      <c r="AY70" s="274"/>
      <c r="AZ70" s="274"/>
      <c r="BA70" s="274"/>
      <c r="BB70" s="274"/>
      <c r="BC70" s="274"/>
      <c r="BD70" s="274"/>
      <c r="BE70" s="274"/>
      <c r="BF70" s="274"/>
      <c r="BG70" s="274"/>
      <c r="BH70" s="274"/>
      <c r="BI70" s="274"/>
      <c r="BJ70" s="274"/>
      <c r="BK70" s="274"/>
      <c r="BL70" s="274"/>
      <c r="BM70" s="274"/>
      <c r="BN70" s="274"/>
      <c r="BO70" s="274"/>
      <c r="BP70" s="274"/>
      <c r="BQ70" s="274"/>
      <c r="BR70" s="274"/>
      <c r="BS70" s="274"/>
      <c r="BT70" s="274"/>
      <c r="BU70" s="274"/>
      <c r="BV70" s="274"/>
      <c r="BW70" s="274"/>
      <c r="BX70" s="274"/>
      <c r="BY70" s="274"/>
      <c r="BZ70" s="274"/>
      <c r="CA70" s="274"/>
      <c r="CB70" s="274"/>
      <c r="CC70" s="274"/>
      <c r="CD70" s="274"/>
      <c r="CE70" s="274"/>
      <c r="CF70" s="274"/>
      <c r="CG70" s="274"/>
      <c r="CH70" s="274"/>
      <c r="CI70" s="274"/>
      <c r="CJ70" s="274"/>
      <c r="CK70" s="274"/>
      <c r="CL70" s="274"/>
      <c r="CM70" s="274"/>
      <c r="CN70" s="274"/>
      <c r="CO70" s="274"/>
      <c r="CP70" s="274"/>
      <c r="CQ70" s="274"/>
      <c r="CR70" s="274"/>
      <c r="CS70" s="274"/>
      <c r="CT70" s="274"/>
      <c r="CU70" s="274"/>
      <c r="CV70" s="274"/>
      <c r="CW70" s="274"/>
      <c r="CX70" s="274"/>
      <c r="CY70" s="274"/>
      <c r="CZ70" s="274"/>
      <c r="DA70" s="274"/>
      <c r="DB70" s="274"/>
      <c r="DC70" s="274"/>
      <c r="DD70" s="274"/>
      <c r="DE70" s="274"/>
      <c r="DF70" s="274"/>
      <c r="DG70" s="274"/>
      <c r="DH70" s="274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</row>
    <row r="71" spans="1:198" s="5" customFormat="1" ht="59.25" customHeight="1">
      <c r="A71" s="268" t="str">
        <f>"DS-1602ZJ-P"</f>
        <v>DS-1602ZJ-P</v>
      </c>
      <c r="B71" s="269"/>
      <c r="C71" s="270" t="s">
        <v>248</v>
      </c>
      <c r="D71" s="277" t="s">
        <v>108</v>
      </c>
      <c r="E71" s="271">
        <v>165</v>
      </c>
      <c r="F71" s="272" t="s">
        <v>215</v>
      </c>
      <c r="G71" s="273" t="s">
        <v>761</v>
      </c>
      <c r="H71" s="272" t="s">
        <v>978</v>
      </c>
      <c r="I71" s="273">
        <v>1050</v>
      </c>
      <c r="J71" s="298" t="s">
        <v>678</v>
      </c>
      <c r="K71" s="278"/>
      <c r="L71" s="278"/>
      <c r="M71" s="278"/>
      <c r="N71" s="278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  <c r="AA71" s="274"/>
      <c r="AB71" s="274"/>
      <c r="AC71" s="274"/>
      <c r="AD71" s="274"/>
      <c r="AE71" s="274"/>
      <c r="AF71" s="274"/>
      <c r="AG71" s="274"/>
      <c r="AH71" s="274"/>
      <c r="AI71" s="274"/>
      <c r="AJ71" s="274"/>
      <c r="AK71" s="274"/>
      <c r="AL71" s="274"/>
      <c r="AM71" s="274"/>
      <c r="AN71" s="274"/>
      <c r="AO71" s="274"/>
      <c r="AP71" s="274"/>
      <c r="AQ71" s="274"/>
      <c r="AR71" s="274"/>
      <c r="AS71" s="274"/>
      <c r="AT71" s="274"/>
      <c r="AU71" s="274"/>
      <c r="AV71" s="274"/>
      <c r="AW71" s="274"/>
      <c r="AX71" s="274"/>
      <c r="AY71" s="274"/>
      <c r="AZ71" s="274"/>
      <c r="BA71" s="274"/>
      <c r="BB71" s="274"/>
      <c r="BC71" s="274"/>
      <c r="BD71" s="274"/>
      <c r="BE71" s="274"/>
      <c r="BF71" s="274"/>
      <c r="BG71" s="274"/>
      <c r="BH71" s="274"/>
      <c r="BI71" s="274"/>
      <c r="BJ71" s="274"/>
      <c r="BK71" s="274"/>
      <c r="BL71" s="274"/>
      <c r="BM71" s="274"/>
      <c r="BN71" s="274"/>
      <c r="BO71" s="274"/>
      <c r="BP71" s="274"/>
      <c r="BQ71" s="274"/>
      <c r="BR71" s="274"/>
      <c r="BS71" s="274"/>
      <c r="BT71" s="274"/>
      <c r="BU71" s="274"/>
      <c r="BV71" s="274"/>
      <c r="BW71" s="274"/>
      <c r="BX71" s="274"/>
      <c r="BY71" s="274"/>
      <c r="BZ71" s="274"/>
      <c r="CA71" s="274"/>
      <c r="CB71" s="274"/>
      <c r="CC71" s="274"/>
      <c r="CD71" s="274"/>
      <c r="CE71" s="274"/>
      <c r="CF71" s="274"/>
      <c r="CG71" s="274"/>
      <c r="CH71" s="274"/>
      <c r="CI71" s="274"/>
      <c r="CJ71" s="274"/>
      <c r="CK71" s="274"/>
      <c r="CL71" s="274"/>
      <c r="CM71" s="274"/>
      <c r="CN71" s="274"/>
      <c r="CO71" s="274"/>
      <c r="CP71" s="274"/>
      <c r="CQ71" s="274"/>
      <c r="CR71" s="274"/>
      <c r="CS71" s="274"/>
      <c r="CT71" s="274"/>
      <c r="CU71" s="274"/>
      <c r="CV71" s="274"/>
      <c r="CW71" s="274"/>
      <c r="CX71" s="274"/>
      <c r="CY71" s="274"/>
      <c r="CZ71" s="274"/>
      <c r="DA71" s="274"/>
      <c r="DB71" s="274"/>
      <c r="DC71" s="274"/>
      <c r="DD71" s="274"/>
      <c r="DE71" s="274"/>
      <c r="DF71" s="274"/>
      <c r="DG71" s="274"/>
      <c r="DH71" s="274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</row>
    <row r="72" spans="1:198" s="5" customFormat="1" ht="59.25" customHeight="1">
      <c r="A72" s="268" t="s">
        <v>303</v>
      </c>
      <c r="B72" s="269"/>
      <c r="C72" s="270" t="s">
        <v>227</v>
      </c>
      <c r="D72" s="301" t="s">
        <v>791</v>
      </c>
      <c r="E72" s="271">
        <v>194</v>
      </c>
      <c r="F72" s="272" t="s">
        <v>215</v>
      </c>
      <c r="G72" s="273" t="s">
        <v>238</v>
      </c>
      <c r="H72" s="272" t="s">
        <v>307</v>
      </c>
      <c r="I72" s="273">
        <v>1400</v>
      </c>
      <c r="J72" s="274" t="s">
        <v>785</v>
      </c>
      <c r="K72" s="274" t="s">
        <v>1285</v>
      </c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4"/>
      <c r="AN72" s="274"/>
      <c r="AO72" s="274"/>
      <c r="AP72" s="274"/>
      <c r="AQ72" s="274"/>
      <c r="AR72" s="274"/>
      <c r="AS72" s="274"/>
      <c r="AT72" s="274"/>
      <c r="AU72" s="274"/>
      <c r="AV72" s="274"/>
      <c r="AW72" s="274"/>
      <c r="AX72" s="274"/>
      <c r="AY72" s="274"/>
      <c r="AZ72" s="274"/>
      <c r="BA72" s="274"/>
      <c r="BB72" s="274"/>
      <c r="BC72" s="274"/>
      <c r="BD72" s="274"/>
      <c r="BE72" s="274"/>
      <c r="BF72" s="274"/>
      <c r="BG72" s="274"/>
      <c r="BH72" s="274"/>
      <c r="BI72" s="274"/>
      <c r="BJ72" s="274"/>
      <c r="BK72" s="274"/>
      <c r="BL72" s="274"/>
      <c r="BM72" s="274"/>
      <c r="BN72" s="274"/>
      <c r="BO72" s="274"/>
      <c r="BP72" s="274"/>
      <c r="BQ72" s="274"/>
      <c r="BR72" s="274"/>
      <c r="BS72" s="274"/>
      <c r="BT72" s="274"/>
      <c r="BU72" s="274"/>
      <c r="BV72" s="274"/>
      <c r="BW72" s="274"/>
      <c r="BX72" s="274"/>
      <c r="BY72" s="274"/>
      <c r="BZ72" s="274"/>
      <c r="CA72" s="274"/>
      <c r="CB72" s="274"/>
      <c r="CC72" s="274"/>
      <c r="CD72" s="274"/>
      <c r="CE72" s="274"/>
      <c r="CF72" s="274"/>
      <c r="CG72" s="274"/>
      <c r="CH72" s="274"/>
      <c r="CI72" s="274"/>
      <c r="CJ72" s="274"/>
      <c r="CK72" s="274"/>
      <c r="CL72" s="274"/>
      <c r="CM72" s="274"/>
      <c r="CN72" s="274"/>
      <c r="CO72" s="274"/>
      <c r="CP72" s="274"/>
      <c r="CQ72" s="274"/>
      <c r="CR72" s="274"/>
      <c r="CS72" s="274"/>
      <c r="CT72" s="274"/>
      <c r="CU72" s="274"/>
      <c r="CV72" s="274"/>
      <c r="CW72" s="274"/>
      <c r="CX72" s="274"/>
      <c r="CY72" s="274"/>
      <c r="CZ72" s="274"/>
      <c r="DA72" s="274"/>
      <c r="DB72" s="274"/>
      <c r="DC72" s="274"/>
      <c r="DD72" s="274"/>
      <c r="DE72" s="274"/>
      <c r="DF72" s="274"/>
      <c r="DG72" s="274"/>
      <c r="DH72" s="274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</row>
    <row r="73" spans="1:198" s="5" customFormat="1" ht="59.25" customHeight="1">
      <c r="A73" s="268" t="s">
        <v>756</v>
      </c>
      <c r="B73" s="269"/>
      <c r="C73" s="270" t="s">
        <v>248</v>
      </c>
      <c r="D73" s="277" t="s">
        <v>108</v>
      </c>
      <c r="E73" s="271">
        <v>225</v>
      </c>
      <c r="F73" s="272" t="s">
        <v>215</v>
      </c>
      <c r="G73" s="273" t="s">
        <v>761</v>
      </c>
      <c r="H73" s="272" t="s">
        <v>759</v>
      </c>
      <c r="I73" s="273">
        <v>1400</v>
      </c>
      <c r="J73" s="274" t="s">
        <v>680</v>
      </c>
      <c r="K73" s="274" t="s">
        <v>771</v>
      </c>
      <c r="L73" s="274" t="s">
        <v>772</v>
      </c>
      <c r="M73" s="274" t="s">
        <v>775</v>
      </c>
      <c r="N73" s="274" t="s">
        <v>777</v>
      </c>
      <c r="O73" s="274" t="s">
        <v>783</v>
      </c>
      <c r="P73" s="274" t="s">
        <v>786</v>
      </c>
      <c r="Q73" s="274" t="s">
        <v>1287</v>
      </c>
      <c r="R73" s="274" t="s">
        <v>1288</v>
      </c>
      <c r="S73" s="274" t="s">
        <v>1291</v>
      </c>
      <c r="T73" s="274" t="s">
        <v>1834</v>
      </c>
      <c r="U73" s="274"/>
      <c r="V73" s="274"/>
      <c r="W73" s="274"/>
      <c r="X73" s="274"/>
      <c r="Y73" s="274"/>
      <c r="Z73" s="274"/>
      <c r="AA73" s="274"/>
      <c r="AB73" s="274"/>
      <c r="AC73" s="274"/>
      <c r="AD73" s="274"/>
      <c r="AE73" s="274"/>
      <c r="AF73" s="274"/>
      <c r="AG73" s="274"/>
      <c r="AH73" s="274"/>
      <c r="AI73" s="274"/>
      <c r="AJ73" s="274"/>
      <c r="AK73" s="274"/>
      <c r="AL73" s="274"/>
      <c r="AM73" s="274"/>
      <c r="AN73" s="274"/>
      <c r="AO73" s="274"/>
      <c r="AP73" s="274"/>
      <c r="AQ73" s="274"/>
      <c r="AR73" s="274"/>
      <c r="AS73" s="274"/>
      <c r="AT73" s="274"/>
      <c r="AU73" s="274"/>
      <c r="AV73" s="274"/>
      <c r="AW73" s="274"/>
      <c r="AX73" s="274"/>
      <c r="AY73" s="274"/>
      <c r="AZ73" s="274"/>
      <c r="BA73" s="274"/>
      <c r="BB73" s="274"/>
      <c r="BC73" s="274"/>
      <c r="BD73" s="274"/>
      <c r="BE73" s="274"/>
      <c r="BF73" s="274"/>
      <c r="BG73" s="274"/>
      <c r="BH73" s="274"/>
      <c r="BI73" s="274"/>
      <c r="BJ73" s="274"/>
      <c r="BK73" s="274"/>
      <c r="BL73" s="274"/>
      <c r="BM73" s="274"/>
      <c r="BN73" s="274"/>
      <c r="BO73" s="274"/>
      <c r="BP73" s="274"/>
      <c r="BQ73" s="274"/>
      <c r="BR73" s="274"/>
      <c r="BS73" s="274"/>
      <c r="BT73" s="274"/>
      <c r="BU73" s="274"/>
      <c r="BV73" s="274"/>
      <c r="BW73" s="274"/>
      <c r="BX73" s="274"/>
      <c r="BY73" s="274"/>
      <c r="BZ73" s="274"/>
      <c r="CA73" s="274"/>
      <c r="CB73" s="274"/>
      <c r="CC73" s="274"/>
      <c r="CD73" s="274"/>
      <c r="CE73" s="274"/>
      <c r="CF73" s="274"/>
      <c r="CG73" s="274"/>
      <c r="CH73" s="274"/>
      <c r="CI73" s="274"/>
      <c r="CJ73" s="274"/>
      <c r="CK73" s="274"/>
      <c r="CL73" s="274"/>
      <c r="CM73" s="274"/>
      <c r="CN73" s="274"/>
      <c r="CO73" s="274"/>
      <c r="CP73" s="274"/>
      <c r="CQ73" s="274"/>
      <c r="CR73" s="274"/>
      <c r="CS73" s="274"/>
      <c r="CT73" s="274"/>
      <c r="CU73" s="274"/>
      <c r="CV73" s="274"/>
      <c r="CW73" s="274"/>
      <c r="CX73" s="274"/>
      <c r="CY73" s="274"/>
      <c r="CZ73" s="274"/>
      <c r="DA73" s="274"/>
      <c r="DB73" s="274"/>
      <c r="DC73" s="274"/>
      <c r="DD73" s="274"/>
      <c r="DE73" s="274"/>
      <c r="DF73" s="274"/>
      <c r="DG73" s="274"/>
      <c r="DH73" s="274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</row>
    <row r="74" spans="1:198" s="5" customFormat="1" ht="59.25" customHeight="1">
      <c r="A74" s="268" t="s">
        <v>758</v>
      </c>
      <c r="B74" s="269"/>
      <c r="C74" s="270" t="s">
        <v>757</v>
      </c>
      <c r="D74" s="277" t="s">
        <v>108</v>
      </c>
      <c r="E74" s="271">
        <v>315</v>
      </c>
      <c r="F74" s="272" t="s">
        <v>308</v>
      </c>
      <c r="G74" s="273" t="s">
        <v>761</v>
      </c>
      <c r="H74" s="272" t="s">
        <v>760</v>
      </c>
      <c r="I74" s="273">
        <v>2450</v>
      </c>
      <c r="J74" s="274" t="s">
        <v>680</v>
      </c>
      <c r="K74" s="274" t="s">
        <v>771</v>
      </c>
      <c r="L74" s="274" t="s">
        <v>772</v>
      </c>
      <c r="M74" s="274" t="s">
        <v>775</v>
      </c>
      <c r="N74" s="274" t="s">
        <v>777</v>
      </c>
      <c r="O74" s="274" t="s">
        <v>783</v>
      </c>
      <c r="P74" s="274" t="s">
        <v>786</v>
      </c>
      <c r="Q74" s="274" t="s">
        <v>1287</v>
      </c>
      <c r="R74" s="274" t="s">
        <v>1288</v>
      </c>
      <c r="S74" s="274" t="s">
        <v>1291</v>
      </c>
      <c r="T74" s="274" t="s">
        <v>1834</v>
      </c>
      <c r="U74" s="274"/>
      <c r="V74" s="274"/>
      <c r="W74" s="274"/>
      <c r="X74" s="274"/>
      <c r="Y74" s="274"/>
      <c r="Z74" s="274"/>
      <c r="AA74" s="274"/>
      <c r="AB74" s="274"/>
      <c r="AC74" s="274"/>
      <c r="AD74" s="274"/>
      <c r="AE74" s="274"/>
      <c r="AF74" s="274"/>
      <c r="AG74" s="274"/>
      <c r="AH74" s="274"/>
      <c r="AI74" s="274"/>
      <c r="AJ74" s="274"/>
      <c r="AK74" s="274"/>
      <c r="AL74" s="274"/>
      <c r="AM74" s="274"/>
      <c r="AN74" s="274"/>
      <c r="AO74" s="274"/>
      <c r="AP74" s="274"/>
      <c r="AQ74" s="274"/>
      <c r="AR74" s="274"/>
      <c r="AS74" s="274"/>
      <c r="AT74" s="274"/>
      <c r="AU74" s="274"/>
      <c r="AV74" s="274"/>
      <c r="AW74" s="274"/>
      <c r="AX74" s="274"/>
      <c r="AY74" s="274"/>
      <c r="AZ74" s="274"/>
      <c r="BA74" s="274"/>
      <c r="BB74" s="274"/>
      <c r="BC74" s="274"/>
      <c r="BD74" s="274"/>
      <c r="BE74" s="274"/>
      <c r="BF74" s="274"/>
      <c r="BG74" s="274"/>
      <c r="BH74" s="274"/>
      <c r="BI74" s="274"/>
      <c r="BJ74" s="274"/>
      <c r="BK74" s="274"/>
      <c r="BL74" s="274"/>
      <c r="BM74" s="274"/>
      <c r="BN74" s="274"/>
      <c r="BO74" s="274"/>
      <c r="BP74" s="274"/>
      <c r="BQ74" s="274"/>
      <c r="BR74" s="274"/>
      <c r="BS74" s="274"/>
      <c r="BT74" s="274"/>
      <c r="BU74" s="274"/>
      <c r="BV74" s="274"/>
      <c r="BW74" s="274"/>
      <c r="BX74" s="274"/>
      <c r="BY74" s="274"/>
      <c r="BZ74" s="274"/>
      <c r="CA74" s="274"/>
      <c r="CB74" s="274"/>
      <c r="CC74" s="274"/>
      <c r="CD74" s="274"/>
      <c r="CE74" s="274"/>
      <c r="CF74" s="274"/>
      <c r="CG74" s="274"/>
      <c r="CH74" s="274"/>
      <c r="CI74" s="274"/>
      <c r="CJ74" s="274"/>
      <c r="CK74" s="274"/>
      <c r="CL74" s="274"/>
      <c r="CM74" s="274"/>
      <c r="CN74" s="274"/>
      <c r="CO74" s="274"/>
      <c r="CP74" s="274"/>
      <c r="CQ74" s="274"/>
      <c r="CR74" s="274"/>
      <c r="CS74" s="274"/>
      <c r="CT74" s="274"/>
      <c r="CU74" s="274"/>
      <c r="CV74" s="274"/>
      <c r="CW74" s="274"/>
      <c r="CX74" s="274"/>
      <c r="CY74" s="274"/>
      <c r="CZ74" s="274"/>
      <c r="DA74" s="274"/>
      <c r="DB74" s="274"/>
      <c r="DC74" s="274"/>
      <c r="DD74" s="274"/>
      <c r="DE74" s="274"/>
      <c r="DF74" s="274"/>
      <c r="DG74" s="274"/>
      <c r="DH74" s="2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</row>
    <row r="75" spans="1:198" s="5" customFormat="1" ht="59.25" customHeight="1">
      <c r="A75" s="268" t="s">
        <v>311</v>
      </c>
      <c r="B75" s="269"/>
      <c r="C75" s="270" t="s">
        <v>315</v>
      </c>
      <c r="D75" s="277" t="s">
        <v>108</v>
      </c>
      <c r="E75" s="271">
        <v>360</v>
      </c>
      <c r="F75" s="272" t="s">
        <v>308</v>
      </c>
      <c r="G75" s="273" t="s">
        <v>238</v>
      </c>
      <c r="H75" s="273" t="s">
        <v>523</v>
      </c>
      <c r="I75" s="273">
        <v>2150</v>
      </c>
      <c r="J75" s="274" t="s">
        <v>490</v>
      </c>
      <c r="K75" s="298" t="s">
        <v>23</v>
      </c>
      <c r="L75" s="298" t="s">
        <v>25</v>
      </c>
      <c r="M75" s="298" t="s">
        <v>289</v>
      </c>
      <c r="N75" s="276" t="s">
        <v>288</v>
      </c>
      <c r="O75" s="276" t="s">
        <v>398</v>
      </c>
      <c r="P75" s="298" t="s">
        <v>397</v>
      </c>
      <c r="Q75" s="298" t="s">
        <v>30</v>
      </c>
      <c r="R75" s="298" t="s">
        <v>612</v>
      </c>
      <c r="S75" s="298" t="s">
        <v>399</v>
      </c>
      <c r="T75" s="278" t="s">
        <v>562</v>
      </c>
      <c r="U75" s="276" t="s">
        <v>613</v>
      </c>
      <c r="V75" s="298" t="s">
        <v>611</v>
      </c>
      <c r="W75" s="298" t="s">
        <v>33</v>
      </c>
      <c r="X75" s="278" t="s">
        <v>491</v>
      </c>
      <c r="Y75" s="278" t="s">
        <v>500</v>
      </c>
      <c r="Z75" s="274" t="s">
        <v>669</v>
      </c>
      <c r="AA75" s="274" t="s">
        <v>670</v>
      </c>
      <c r="AB75" s="274" t="s">
        <v>673</v>
      </c>
      <c r="AC75" s="274" t="s">
        <v>674</v>
      </c>
      <c r="AD75" s="274" t="s">
        <v>638</v>
      </c>
      <c r="AE75" s="274" t="s">
        <v>675</v>
      </c>
      <c r="AF75" s="274" t="s">
        <v>676</v>
      </c>
      <c r="AG75" s="274" t="s">
        <v>720</v>
      </c>
      <c r="AH75" s="274" t="s">
        <v>677</v>
      </c>
      <c r="AI75" s="274" t="s">
        <v>679</v>
      </c>
      <c r="AJ75" s="274" t="s">
        <v>785</v>
      </c>
      <c r="AK75" s="274" t="s">
        <v>781</v>
      </c>
      <c r="AL75" s="274" t="s">
        <v>780</v>
      </c>
      <c r="AM75" s="274" t="s">
        <v>939</v>
      </c>
      <c r="AN75" s="274" t="s">
        <v>940</v>
      </c>
      <c r="AO75" s="274" t="s">
        <v>966</v>
      </c>
      <c r="AP75" s="274" t="s">
        <v>967</v>
      </c>
      <c r="AQ75" s="274" t="s">
        <v>1239</v>
      </c>
      <c r="AR75" s="274" t="s">
        <v>1280</v>
      </c>
      <c r="AS75" s="274" t="s">
        <v>1285</v>
      </c>
      <c r="AT75" s="274" t="s">
        <v>2293</v>
      </c>
      <c r="AU75" s="274"/>
      <c r="AV75" s="274"/>
      <c r="AW75" s="274"/>
      <c r="AX75" s="274"/>
      <c r="AY75" s="274"/>
      <c r="AZ75" s="274"/>
      <c r="BA75" s="274"/>
      <c r="BB75" s="274"/>
      <c r="BC75" s="274"/>
      <c r="BD75" s="274"/>
      <c r="BE75" s="274"/>
      <c r="BF75" s="274"/>
      <c r="BG75" s="274"/>
      <c r="BH75" s="274"/>
      <c r="BI75" s="274"/>
      <c r="BJ75" s="274"/>
      <c r="BK75" s="274"/>
      <c r="BL75" s="274"/>
      <c r="BM75" s="274"/>
      <c r="BN75" s="274"/>
      <c r="BO75" s="274"/>
      <c r="BP75" s="274"/>
      <c r="BQ75" s="274"/>
      <c r="BR75" s="274"/>
      <c r="BS75" s="274"/>
      <c r="BT75" s="274"/>
      <c r="BU75" s="274"/>
      <c r="BV75" s="274"/>
      <c r="BW75" s="274"/>
      <c r="BX75" s="274"/>
      <c r="BY75" s="274"/>
      <c r="BZ75" s="274"/>
      <c r="CA75" s="274"/>
      <c r="CB75" s="274"/>
      <c r="CC75" s="274"/>
      <c r="CD75" s="274"/>
      <c r="CE75" s="274"/>
      <c r="CF75" s="274"/>
      <c r="CG75" s="274"/>
      <c r="CH75" s="274"/>
      <c r="CI75" s="274"/>
      <c r="CJ75" s="274"/>
      <c r="CK75" s="274"/>
      <c r="CL75" s="274"/>
      <c r="CM75" s="274"/>
      <c r="CN75" s="274"/>
      <c r="CO75" s="274"/>
      <c r="CP75" s="274"/>
      <c r="CQ75" s="274"/>
      <c r="CR75" s="274"/>
      <c r="CS75" s="274"/>
      <c r="CT75" s="274"/>
      <c r="CU75" s="274"/>
      <c r="CV75" s="274"/>
      <c r="CW75" s="274"/>
      <c r="CX75" s="274"/>
      <c r="CY75" s="274"/>
      <c r="CZ75" s="274"/>
      <c r="DA75" s="274"/>
      <c r="DB75" s="274"/>
      <c r="DC75" s="274"/>
      <c r="DD75" s="274"/>
      <c r="DE75" s="274"/>
      <c r="DF75" s="274"/>
      <c r="DG75" s="274"/>
      <c r="DH75" s="274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</row>
    <row r="76" spans="1:198" s="5" customFormat="1" ht="59.25" customHeight="1">
      <c r="A76" s="268" t="str">
        <f>"DS-1604ZJ-box"</f>
        <v>DS-1604ZJ-box</v>
      </c>
      <c r="B76" s="269"/>
      <c r="C76" s="270" t="s">
        <v>315</v>
      </c>
      <c r="D76" s="277" t="s">
        <v>108</v>
      </c>
      <c r="E76" s="271">
        <v>450</v>
      </c>
      <c r="F76" s="272" t="s">
        <v>215</v>
      </c>
      <c r="G76" s="273" t="s">
        <v>238</v>
      </c>
      <c r="H76" s="273" t="s">
        <v>524</v>
      </c>
      <c r="I76" s="273">
        <v>2150</v>
      </c>
      <c r="J76" s="274" t="s">
        <v>490</v>
      </c>
      <c r="K76" s="298" t="s">
        <v>23</v>
      </c>
      <c r="L76" s="298" t="s">
        <v>25</v>
      </c>
      <c r="M76" s="298" t="s">
        <v>289</v>
      </c>
      <c r="N76" s="276" t="s">
        <v>288</v>
      </c>
      <c r="O76" s="276" t="s">
        <v>398</v>
      </c>
      <c r="P76" s="298" t="s">
        <v>397</v>
      </c>
      <c r="Q76" s="298" t="s">
        <v>30</v>
      </c>
      <c r="R76" s="298" t="s">
        <v>612</v>
      </c>
      <c r="S76" s="298" t="s">
        <v>399</v>
      </c>
      <c r="T76" s="278" t="s">
        <v>562</v>
      </c>
      <c r="U76" s="276" t="s">
        <v>613</v>
      </c>
      <c r="V76" s="298" t="s">
        <v>611</v>
      </c>
      <c r="W76" s="298" t="s">
        <v>33</v>
      </c>
      <c r="X76" s="278" t="s">
        <v>491</v>
      </c>
      <c r="Y76" s="278" t="s">
        <v>500</v>
      </c>
      <c r="Z76" s="274" t="s">
        <v>669</v>
      </c>
      <c r="AA76" s="274" t="s">
        <v>670</v>
      </c>
      <c r="AB76" s="274" t="s">
        <v>673</v>
      </c>
      <c r="AC76" s="274" t="s">
        <v>674</v>
      </c>
      <c r="AD76" s="274" t="s">
        <v>638</v>
      </c>
      <c r="AE76" s="274" t="s">
        <v>675</v>
      </c>
      <c r="AF76" s="274" t="s">
        <v>676</v>
      </c>
      <c r="AG76" s="274" t="s">
        <v>720</v>
      </c>
      <c r="AH76" s="274" t="s">
        <v>677</v>
      </c>
      <c r="AI76" s="274" t="s">
        <v>679</v>
      </c>
      <c r="AJ76" s="274" t="s">
        <v>785</v>
      </c>
      <c r="AK76" s="274" t="s">
        <v>781</v>
      </c>
      <c r="AL76" s="274" t="s">
        <v>780</v>
      </c>
      <c r="AM76" s="274" t="s">
        <v>939</v>
      </c>
      <c r="AN76" s="274" t="s">
        <v>940</v>
      </c>
      <c r="AO76" s="274" t="s">
        <v>966</v>
      </c>
      <c r="AP76" s="274" t="s">
        <v>967</v>
      </c>
      <c r="AQ76" s="274" t="s">
        <v>1280</v>
      </c>
      <c r="AR76" s="274" t="s">
        <v>1285</v>
      </c>
      <c r="AS76" s="274" t="s">
        <v>2293</v>
      </c>
      <c r="AT76" s="274"/>
      <c r="AU76" s="274"/>
      <c r="AV76" s="274"/>
      <c r="AW76" s="274"/>
      <c r="AX76" s="274"/>
      <c r="AY76" s="274"/>
      <c r="AZ76" s="274"/>
      <c r="BA76" s="274"/>
      <c r="BB76" s="274"/>
      <c r="BC76" s="274"/>
      <c r="BD76" s="274"/>
      <c r="BE76" s="274"/>
      <c r="BF76" s="274"/>
      <c r="BG76" s="274"/>
      <c r="BH76" s="274"/>
      <c r="BI76" s="274"/>
      <c r="BJ76" s="274"/>
      <c r="BK76" s="274"/>
      <c r="BL76" s="274"/>
      <c r="BM76" s="274"/>
      <c r="BN76" s="274"/>
      <c r="BO76" s="274"/>
      <c r="BP76" s="274"/>
      <c r="BQ76" s="274"/>
      <c r="BR76" s="274"/>
      <c r="BS76" s="274"/>
      <c r="BT76" s="274"/>
      <c r="BU76" s="274"/>
      <c r="BV76" s="274"/>
      <c r="BW76" s="274"/>
      <c r="BX76" s="274"/>
      <c r="BY76" s="274"/>
      <c r="BZ76" s="274"/>
      <c r="CA76" s="274"/>
      <c r="CB76" s="274"/>
      <c r="CC76" s="274"/>
      <c r="CD76" s="274"/>
      <c r="CE76" s="274"/>
      <c r="CF76" s="274"/>
      <c r="CG76" s="274"/>
      <c r="CH76" s="274"/>
      <c r="CI76" s="274"/>
      <c r="CJ76" s="274"/>
      <c r="CK76" s="274"/>
      <c r="CL76" s="274"/>
      <c r="CM76" s="274"/>
      <c r="CN76" s="274"/>
      <c r="CO76" s="274"/>
      <c r="CP76" s="274"/>
      <c r="CQ76" s="274"/>
      <c r="CR76" s="274"/>
      <c r="CS76" s="274"/>
      <c r="CT76" s="274"/>
      <c r="CU76" s="274"/>
      <c r="CV76" s="274"/>
      <c r="CW76" s="274"/>
      <c r="CX76" s="274"/>
      <c r="CY76" s="274"/>
      <c r="CZ76" s="274"/>
      <c r="DA76" s="274"/>
      <c r="DB76" s="274"/>
      <c r="DC76" s="274"/>
      <c r="DD76" s="274"/>
      <c r="DE76" s="274"/>
      <c r="DF76" s="274"/>
      <c r="DG76" s="274"/>
      <c r="DH76" s="274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</row>
    <row r="77" spans="1:198" s="5" customFormat="1" ht="59.25" customHeight="1">
      <c r="A77" s="268" t="str">
        <f>"DS-1604ZJ-box-pole"</f>
        <v>DS-1604ZJ-box-pole</v>
      </c>
      <c r="B77" s="269"/>
      <c r="C77" s="270" t="s">
        <v>555</v>
      </c>
      <c r="D77" s="277" t="s">
        <v>108</v>
      </c>
      <c r="E77" s="271">
        <v>580</v>
      </c>
      <c r="F77" s="272" t="s">
        <v>308</v>
      </c>
      <c r="G77" s="273" t="s">
        <v>238</v>
      </c>
      <c r="H77" s="272" t="s">
        <v>556</v>
      </c>
      <c r="I77" s="273">
        <v>5700</v>
      </c>
      <c r="J77" s="274" t="s">
        <v>490</v>
      </c>
      <c r="K77" s="298" t="s">
        <v>23</v>
      </c>
      <c r="L77" s="298" t="s">
        <v>25</v>
      </c>
      <c r="M77" s="298" t="s">
        <v>289</v>
      </c>
      <c r="N77" s="276" t="s">
        <v>288</v>
      </c>
      <c r="O77" s="276" t="s">
        <v>398</v>
      </c>
      <c r="P77" s="298" t="s">
        <v>397</v>
      </c>
      <c r="Q77" s="298" t="s">
        <v>30</v>
      </c>
      <c r="R77" s="298" t="s">
        <v>612</v>
      </c>
      <c r="S77" s="298" t="s">
        <v>399</v>
      </c>
      <c r="T77" s="278" t="s">
        <v>562</v>
      </c>
      <c r="U77" s="276" t="s">
        <v>613</v>
      </c>
      <c r="V77" s="298" t="s">
        <v>611</v>
      </c>
      <c r="W77" s="298" t="s">
        <v>33</v>
      </c>
      <c r="X77" s="278" t="s">
        <v>491</v>
      </c>
      <c r="Y77" s="278" t="s">
        <v>500</v>
      </c>
      <c r="Z77" s="274" t="s">
        <v>669</v>
      </c>
      <c r="AA77" s="274" t="s">
        <v>670</v>
      </c>
      <c r="AB77" s="274" t="s">
        <v>673</v>
      </c>
      <c r="AC77" s="274" t="s">
        <v>674</v>
      </c>
      <c r="AD77" s="274" t="s">
        <v>638</v>
      </c>
      <c r="AE77" s="274" t="s">
        <v>675</v>
      </c>
      <c r="AF77" s="274" t="s">
        <v>676</v>
      </c>
      <c r="AG77" s="274" t="s">
        <v>720</v>
      </c>
      <c r="AH77" s="274" t="s">
        <v>677</v>
      </c>
      <c r="AI77" s="274" t="s">
        <v>679</v>
      </c>
      <c r="AJ77" s="274" t="s">
        <v>785</v>
      </c>
      <c r="AK77" s="274" t="s">
        <v>781</v>
      </c>
      <c r="AL77" s="274" t="s">
        <v>939</v>
      </c>
      <c r="AM77" s="274" t="s">
        <v>940</v>
      </c>
      <c r="AN77" s="274" t="s">
        <v>966</v>
      </c>
      <c r="AO77" s="274" t="s">
        <v>967</v>
      </c>
      <c r="AP77" s="274" t="s">
        <v>1280</v>
      </c>
      <c r="AQ77" s="274" t="s">
        <v>1285</v>
      </c>
      <c r="AR77" s="274" t="s">
        <v>2293</v>
      </c>
      <c r="AS77" s="274"/>
      <c r="AT77" s="274"/>
      <c r="AU77" s="274"/>
      <c r="AV77" s="274"/>
      <c r="AW77" s="274"/>
      <c r="AX77" s="274"/>
      <c r="AY77" s="274"/>
      <c r="AZ77" s="274"/>
      <c r="BA77" s="274"/>
      <c r="BB77" s="274"/>
      <c r="BC77" s="274"/>
      <c r="BD77" s="274"/>
      <c r="BE77" s="274"/>
      <c r="BF77" s="274"/>
      <c r="BG77" s="274"/>
      <c r="BH77" s="274"/>
      <c r="BI77" s="274"/>
      <c r="BJ77" s="274"/>
      <c r="BK77" s="274"/>
      <c r="BL77" s="274"/>
      <c r="BM77" s="274"/>
      <c r="BN77" s="274"/>
      <c r="BO77" s="274"/>
      <c r="BP77" s="274"/>
      <c r="BQ77" s="274"/>
      <c r="BR77" s="274"/>
      <c r="BS77" s="274"/>
      <c r="BT77" s="274"/>
      <c r="BU77" s="274"/>
      <c r="BV77" s="274"/>
      <c r="BW77" s="274"/>
      <c r="BX77" s="274"/>
      <c r="BY77" s="274"/>
      <c r="BZ77" s="274"/>
      <c r="CA77" s="274"/>
      <c r="CB77" s="274"/>
      <c r="CC77" s="274"/>
      <c r="CD77" s="274"/>
      <c r="CE77" s="274"/>
      <c r="CF77" s="274"/>
      <c r="CG77" s="274"/>
      <c r="CH77" s="274"/>
      <c r="CI77" s="274"/>
      <c r="CJ77" s="274"/>
      <c r="CK77" s="274"/>
      <c r="CL77" s="274"/>
      <c r="CM77" s="274"/>
      <c r="CN77" s="274"/>
      <c r="CO77" s="274"/>
      <c r="CP77" s="274"/>
      <c r="CQ77" s="274"/>
      <c r="CR77" s="274"/>
      <c r="CS77" s="274"/>
      <c r="CT77" s="274"/>
      <c r="CU77" s="274"/>
      <c r="CV77" s="274"/>
      <c r="CW77" s="274"/>
      <c r="CX77" s="274"/>
      <c r="CY77" s="274"/>
      <c r="CZ77" s="274"/>
      <c r="DA77" s="274"/>
      <c r="DB77" s="274"/>
      <c r="DC77" s="274"/>
      <c r="DD77" s="274"/>
      <c r="DE77" s="274"/>
      <c r="DF77" s="274"/>
      <c r="DG77" s="274"/>
      <c r="DH77" s="274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</row>
    <row r="78" spans="1:198" s="5" customFormat="1" ht="59.25" customHeight="1">
      <c r="A78" s="268" t="s">
        <v>792</v>
      </c>
      <c r="B78" s="269"/>
      <c r="C78" s="270" t="s">
        <v>315</v>
      </c>
      <c r="D78" s="277" t="s">
        <v>108</v>
      </c>
      <c r="E78" s="271">
        <v>375</v>
      </c>
      <c r="F78" s="272" t="s">
        <v>215</v>
      </c>
      <c r="G78" s="293" t="s">
        <v>761</v>
      </c>
      <c r="H78" s="271" t="s">
        <v>794</v>
      </c>
      <c r="I78" s="273">
        <v>2150</v>
      </c>
      <c r="J78" s="274" t="s">
        <v>784</v>
      </c>
      <c r="K78" s="298"/>
      <c r="L78" s="298"/>
      <c r="M78" s="298"/>
      <c r="N78" s="276"/>
      <c r="O78" s="276"/>
      <c r="P78" s="298"/>
      <c r="Q78" s="298"/>
      <c r="R78" s="298"/>
      <c r="S78" s="298"/>
      <c r="T78" s="278"/>
      <c r="U78" s="276"/>
      <c r="V78" s="298"/>
      <c r="W78" s="298"/>
      <c r="X78" s="278"/>
      <c r="Y78" s="278"/>
      <c r="Z78" s="274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  <c r="AK78" s="274"/>
      <c r="AL78" s="274"/>
      <c r="AM78" s="274"/>
      <c r="AN78" s="274"/>
      <c r="AO78" s="274"/>
      <c r="AP78" s="274"/>
      <c r="AQ78" s="274"/>
      <c r="AR78" s="274"/>
      <c r="AS78" s="274"/>
      <c r="AT78" s="274"/>
      <c r="AU78" s="274"/>
      <c r="AV78" s="274"/>
      <c r="AW78" s="274"/>
      <c r="AX78" s="274"/>
      <c r="AY78" s="274"/>
      <c r="AZ78" s="274"/>
      <c r="BA78" s="274"/>
      <c r="BB78" s="274"/>
      <c r="BC78" s="274"/>
      <c r="BD78" s="274"/>
      <c r="BE78" s="274"/>
      <c r="BF78" s="274"/>
      <c r="BG78" s="274"/>
      <c r="BH78" s="274"/>
      <c r="BI78" s="274"/>
      <c r="BJ78" s="274"/>
      <c r="BK78" s="274"/>
      <c r="BL78" s="274"/>
      <c r="BM78" s="274"/>
      <c r="BN78" s="274"/>
      <c r="BO78" s="274"/>
      <c r="BP78" s="274"/>
      <c r="BQ78" s="274"/>
      <c r="BR78" s="274"/>
      <c r="BS78" s="274"/>
      <c r="BT78" s="274"/>
      <c r="BU78" s="274"/>
      <c r="BV78" s="274"/>
      <c r="BW78" s="274"/>
      <c r="BX78" s="274"/>
      <c r="BY78" s="274"/>
      <c r="BZ78" s="274"/>
      <c r="CA78" s="274"/>
      <c r="CB78" s="274"/>
      <c r="CC78" s="274"/>
      <c r="CD78" s="274"/>
      <c r="CE78" s="274"/>
      <c r="CF78" s="274"/>
      <c r="CG78" s="274"/>
      <c r="CH78" s="274"/>
      <c r="CI78" s="274"/>
      <c r="CJ78" s="274"/>
      <c r="CK78" s="274"/>
      <c r="CL78" s="274"/>
      <c r="CM78" s="274"/>
      <c r="CN78" s="274"/>
      <c r="CO78" s="274"/>
      <c r="CP78" s="274"/>
      <c r="CQ78" s="274"/>
      <c r="CR78" s="274"/>
      <c r="CS78" s="274"/>
      <c r="CT78" s="274"/>
      <c r="CU78" s="274"/>
      <c r="CV78" s="274"/>
      <c r="CW78" s="274"/>
      <c r="CX78" s="274"/>
      <c r="CY78" s="274"/>
      <c r="CZ78" s="274"/>
      <c r="DA78" s="274"/>
      <c r="DB78" s="274"/>
      <c r="DC78" s="274"/>
      <c r="DD78" s="274"/>
      <c r="DE78" s="274"/>
      <c r="DF78" s="274"/>
      <c r="DG78" s="274"/>
      <c r="DH78" s="274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</row>
    <row r="79" spans="1:198" s="5" customFormat="1" ht="59.25" customHeight="1">
      <c r="A79" s="268" t="s">
        <v>304</v>
      </c>
      <c r="B79" s="269"/>
      <c r="C79" s="270" t="s">
        <v>306</v>
      </c>
      <c r="D79" s="277" t="s">
        <v>108</v>
      </c>
      <c r="E79" s="271">
        <v>450</v>
      </c>
      <c r="F79" s="272" t="s">
        <v>308</v>
      </c>
      <c r="G79" s="273" t="s">
        <v>238</v>
      </c>
      <c r="H79" s="272" t="s">
        <v>525</v>
      </c>
      <c r="I79" s="273">
        <v>3800</v>
      </c>
      <c r="J79" s="274" t="s">
        <v>490</v>
      </c>
      <c r="K79" s="298" t="s">
        <v>23</v>
      </c>
      <c r="L79" s="298" t="s">
        <v>25</v>
      </c>
      <c r="M79" s="298" t="s">
        <v>289</v>
      </c>
      <c r="N79" s="276" t="s">
        <v>288</v>
      </c>
      <c r="O79" s="276" t="s">
        <v>398</v>
      </c>
      <c r="P79" s="298" t="s">
        <v>397</v>
      </c>
      <c r="Q79" s="298" t="s">
        <v>30</v>
      </c>
      <c r="R79" s="298" t="s">
        <v>612</v>
      </c>
      <c r="S79" s="298" t="s">
        <v>399</v>
      </c>
      <c r="T79" s="278" t="s">
        <v>562</v>
      </c>
      <c r="U79" s="276" t="s">
        <v>613</v>
      </c>
      <c r="V79" s="298" t="s">
        <v>611</v>
      </c>
      <c r="W79" s="298" t="s">
        <v>33</v>
      </c>
      <c r="X79" s="278" t="s">
        <v>491</v>
      </c>
      <c r="Y79" s="278" t="s">
        <v>500</v>
      </c>
      <c r="Z79" s="274" t="s">
        <v>669</v>
      </c>
      <c r="AA79" s="274" t="s">
        <v>670</v>
      </c>
      <c r="AB79" s="274" t="s">
        <v>673</v>
      </c>
      <c r="AC79" s="274" t="s">
        <v>674</v>
      </c>
      <c r="AD79" s="274" t="s">
        <v>638</v>
      </c>
      <c r="AE79" s="274" t="s">
        <v>675</v>
      </c>
      <c r="AF79" s="274" t="s">
        <v>676</v>
      </c>
      <c r="AG79" s="274" t="s">
        <v>720</v>
      </c>
      <c r="AH79" s="274" t="s">
        <v>677</v>
      </c>
      <c r="AI79" s="274" t="s">
        <v>679</v>
      </c>
      <c r="AJ79" s="274" t="s">
        <v>785</v>
      </c>
      <c r="AK79" s="274" t="s">
        <v>781</v>
      </c>
      <c r="AL79" s="274" t="s">
        <v>780</v>
      </c>
      <c r="AM79" s="274" t="s">
        <v>1239</v>
      </c>
      <c r="AN79" s="274" t="s">
        <v>1280</v>
      </c>
      <c r="AO79" s="274" t="s">
        <v>1285</v>
      </c>
      <c r="AP79" s="274" t="s">
        <v>2293</v>
      </c>
      <c r="AQ79" s="274"/>
      <c r="AR79" s="274"/>
      <c r="AS79" s="274"/>
      <c r="AT79" s="274"/>
      <c r="AU79" s="274"/>
      <c r="AV79" s="274"/>
      <c r="AW79" s="274"/>
      <c r="AX79" s="274"/>
      <c r="AY79" s="274"/>
      <c r="AZ79" s="274"/>
      <c r="BA79" s="274"/>
      <c r="BB79" s="274"/>
      <c r="BC79" s="274"/>
      <c r="BD79" s="274"/>
      <c r="BE79" s="274"/>
      <c r="BF79" s="274"/>
      <c r="BG79" s="274"/>
      <c r="BH79" s="274"/>
      <c r="BI79" s="274"/>
      <c r="BJ79" s="274"/>
      <c r="BK79" s="274"/>
      <c r="BL79" s="274"/>
      <c r="BM79" s="274"/>
      <c r="BN79" s="274"/>
      <c r="BO79" s="274"/>
      <c r="BP79" s="274"/>
      <c r="BQ79" s="274"/>
      <c r="BR79" s="274"/>
      <c r="BS79" s="274"/>
      <c r="BT79" s="274"/>
      <c r="BU79" s="274"/>
      <c r="BV79" s="274"/>
      <c r="BW79" s="274"/>
      <c r="BX79" s="274"/>
      <c r="BY79" s="274"/>
      <c r="BZ79" s="274"/>
      <c r="CA79" s="274"/>
      <c r="CB79" s="274"/>
      <c r="CC79" s="274"/>
      <c r="CD79" s="274"/>
      <c r="CE79" s="274"/>
      <c r="CF79" s="274"/>
      <c r="CG79" s="274"/>
      <c r="CH79" s="274"/>
      <c r="CI79" s="274"/>
      <c r="CJ79" s="274"/>
      <c r="CK79" s="274"/>
      <c r="CL79" s="274"/>
      <c r="CM79" s="274"/>
      <c r="CN79" s="274"/>
      <c r="CO79" s="274"/>
      <c r="CP79" s="274"/>
      <c r="CQ79" s="274"/>
      <c r="CR79" s="274"/>
      <c r="CS79" s="274"/>
      <c r="CT79" s="274"/>
      <c r="CU79" s="274"/>
      <c r="CV79" s="274"/>
      <c r="CW79" s="274"/>
      <c r="CX79" s="274"/>
      <c r="CY79" s="274"/>
      <c r="CZ79" s="274"/>
      <c r="DA79" s="274"/>
      <c r="DB79" s="274"/>
      <c r="DC79" s="274"/>
      <c r="DD79" s="274"/>
      <c r="DE79" s="274"/>
      <c r="DF79" s="274"/>
      <c r="DG79" s="274"/>
      <c r="DH79" s="274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</row>
    <row r="80" spans="1:198" s="5" customFormat="1" ht="59.25" customHeight="1">
      <c r="A80" s="268" t="s">
        <v>793</v>
      </c>
      <c r="B80" s="269"/>
      <c r="C80" s="270" t="s">
        <v>306</v>
      </c>
      <c r="D80" s="277" t="s">
        <v>108</v>
      </c>
      <c r="E80" s="271">
        <v>465</v>
      </c>
      <c r="F80" s="272" t="s">
        <v>308</v>
      </c>
      <c r="G80" s="293" t="s">
        <v>761</v>
      </c>
      <c r="H80" s="271" t="s">
        <v>525</v>
      </c>
      <c r="I80" s="273">
        <v>3800</v>
      </c>
      <c r="J80" s="274" t="s">
        <v>784</v>
      </c>
      <c r="K80" s="298"/>
      <c r="L80" s="298"/>
      <c r="M80" s="298"/>
      <c r="N80" s="276"/>
      <c r="O80" s="276"/>
      <c r="P80" s="298"/>
      <c r="Q80" s="298"/>
      <c r="R80" s="298"/>
      <c r="S80" s="298"/>
      <c r="T80" s="278"/>
      <c r="U80" s="276"/>
      <c r="V80" s="298"/>
      <c r="W80" s="298"/>
      <c r="X80" s="278"/>
      <c r="Y80" s="278"/>
      <c r="Z80" s="274"/>
      <c r="AA80" s="274"/>
      <c r="AB80" s="274"/>
      <c r="AC80" s="274"/>
      <c r="AD80" s="274"/>
      <c r="AE80" s="274"/>
      <c r="AF80" s="274"/>
      <c r="AG80" s="274"/>
      <c r="AH80" s="274"/>
      <c r="AI80" s="274"/>
      <c r="AJ80" s="274"/>
      <c r="AK80" s="274"/>
      <c r="AL80" s="274"/>
      <c r="AM80" s="274"/>
      <c r="AN80" s="274"/>
      <c r="AO80" s="274"/>
      <c r="AP80" s="274"/>
      <c r="AQ80" s="274"/>
      <c r="AR80" s="274"/>
      <c r="AS80" s="274"/>
      <c r="AT80" s="274"/>
      <c r="AU80" s="274"/>
      <c r="AV80" s="274"/>
      <c r="AW80" s="274"/>
      <c r="AX80" s="274"/>
      <c r="AY80" s="274"/>
      <c r="AZ80" s="274"/>
      <c r="BA80" s="274"/>
      <c r="BB80" s="274"/>
      <c r="BC80" s="274"/>
      <c r="BD80" s="274"/>
      <c r="BE80" s="274"/>
      <c r="BF80" s="274"/>
      <c r="BG80" s="274"/>
      <c r="BH80" s="274"/>
      <c r="BI80" s="274"/>
      <c r="BJ80" s="274"/>
      <c r="BK80" s="274"/>
      <c r="BL80" s="274"/>
      <c r="BM80" s="274"/>
      <c r="BN80" s="274"/>
      <c r="BO80" s="274"/>
      <c r="BP80" s="274"/>
      <c r="BQ80" s="274"/>
      <c r="BR80" s="274"/>
      <c r="BS80" s="274"/>
      <c r="BT80" s="274"/>
      <c r="BU80" s="274"/>
      <c r="BV80" s="274"/>
      <c r="BW80" s="274"/>
      <c r="BX80" s="274"/>
      <c r="BY80" s="274"/>
      <c r="BZ80" s="274"/>
      <c r="CA80" s="274"/>
      <c r="CB80" s="274"/>
      <c r="CC80" s="274"/>
      <c r="CD80" s="274"/>
      <c r="CE80" s="274"/>
      <c r="CF80" s="274"/>
      <c r="CG80" s="274"/>
      <c r="CH80" s="274"/>
      <c r="CI80" s="274"/>
      <c r="CJ80" s="274"/>
      <c r="CK80" s="274"/>
      <c r="CL80" s="274"/>
      <c r="CM80" s="274"/>
      <c r="CN80" s="274"/>
      <c r="CO80" s="274"/>
      <c r="CP80" s="274"/>
      <c r="CQ80" s="274"/>
      <c r="CR80" s="274"/>
      <c r="CS80" s="274"/>
      <c r="CT80" s="274"/>
      <c r="CU80" s="274"/>
      <c r="CV80" s="274"/>
      <c r="CW80" s="274"/>
      <c r="CX80" s="274"/>
      <c r="CY80" s="274"/>
      <c r="CZ80" s="274"/>
      <c r="DA80" s="274"/>
      <c r="DB80" s="274"/>
      <c r="DC80" s="274"/>
      <c r="DD80" s="274"/>
      <c r="DE80" s="274"/>
      <c r="DF80" s="274"/>
      <c r="DG80" s="274"/>
      <c r="DH80" s="274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</row>
    <row r="81" spans="1:428" s="5" customFormat="1" ht="59.25" customHeight="1">
      <c r="A81" s="268" t="s">
        <v>2133</v>
      </c>
      <c r="B81" s="289"/>
      <c r="C81" s="270" t="s">
        <v>227</v>
      </c>
      <c r="D81" s="277" t="s">
        <v>108</v>
      </c>
      <c r="E81" s="271">
        <v>190</v>
      </c>
      <c r="F81" s="272" t="s">
        <v>215</v>
      </c>
      <c r="G81" s="293" t="s">
        <v>761</v>
      </c>
      <c r="H81" s="272" t="s">
        <v>2134</v>
      </c>
      <c r="I81" s="273">
        <v>1039</v>
      </c>
      <c r="J81" s="274" t="s">
        <v>2104</v>
      </c>
      <c r="K81" s="290" t="s">
        <v>2033</v>
      </c>
      <c r="L81" s="298" t="s">
        <v>2105</v>
      </c>
      <c r="M81" s="298" t="s">
        <v>2031</v>
      </c>
      <c r="N81" s="276"/>
      <c r="O81" s="276"/>
      <c r="P81" s="298"/>
      <c r="Q81" s="298"/>
      <c r="R81" s="298"/>
      <c r="S81" s="298"/>
      <c r="T81" s="278"/>
      <c r="U81" s="276"/>
      <c r="V81" s="298"/>
      <c r="W81" s="298"/>
      <c r="X81" s="278"/>
      <c r="Y81" s="278"/>
      <c r="Z81" s="274"/>
      <c r="AA81" s="274"/>
      <c r="AB81" s="274"/>
      <c r="AC81" s="274"/>
      <c r="AD81" s="274"/>
      <c r="AE81" s="274"/>
      <c r="AF81" s="274"/>
      <c r="AG81" s="274"/>
      <c r="AH81" s="274"/>
      <c r="AI81" s="274"/>
      <c r="AJ81" s="274"/>
      <c r="AK81" s="274"/>
      <c r="AL81" s="274"/>
      <c r="AM81" s="274"/>
      <c r="AN81" s="274"/>
      <c r="AO81" s="274"/>
      <c r="AP81" s="274"/>
      <c r="AQ81" s="274"/>
      <c r="AR81" s="274"/>
      <c r="AS81" s="274"/>
      <c r="AT81" s="274"/>
      <c r="AU81" s="274"/>
      <c r="AV81" s="274"/>
      <c r="AW81" s="274"/>
      <c r="AX81" s="274"/>
      <c r="AY81" s="274"/>
      <c r="AZ81" s="274"/>
      <c r="BA81" s="274"/>
      <c r="BB81" s="274"/>
      <c r="BC81" s="274"/>
      <c r="BD81" s="274"/>
      <c r="BE81" s="274"/>
      <c r="BF81" s="274"/>
      <c r="BG81" s="274"/>
      <c r="BH81" s="274"/>
      <c r="BI81" s="274"/>
      <c r="BJ81" s="274"/>
      <c r="BK81" s="274"/>
      <c r="BL81" s="274"/>
      <c r="BM81" s="274"/>
      <c r="BN81" s="274"/>
      <c r="BO81" s="274"/>
      <c r="BP81" s="274"/>
      <c r="BQ81" s="274"/>
      <c r="BR81" s="274"/>
      <c r="BS81" s="274"/>
      <c r="BT81" s="274"/>
      <c r="BU81" s="274"/>
      <c r="BV81" s="274"/>
      <c r="BW81" s="274"/>
      <c r="BX81" s="274"/>
      <c r="BY81" s="274"/>
      <c r="BZ81" s="274"/>
      <c r="CA81" s="274"/>
      <c r="CB81" s="274"/>
      <c r="CC81" s="274"/>
      <c r="CD81" s="274"/>
      <c r="CE81" s="274"/>
      <c r="CF81" s="274"/>
      <c r="CG81" s="274"/>
      <c r="CH81" s="274"/>
      <c r="CI81" s="274"/>
      <c r="CJ81" s="274"/>
      <c r="CK81" s="274"/>
      <c r="CL81" s="274"/>
      <c r="CM81" s="274"/>
      <c r="CN81" s="274"/>
      <c r="CO81" s="274"/>
      <c r="CP81" s="274"/>
      <c r="CQ81" s="274"/>
      <c r="CR81" s="274"/>
      <c r="CS81" s="274"/>
      <c r="CT81" s="274"/>
      <c r="CU81" s="274"/>
      <c r="CV81" s="274"/>
      <c r="CW81" s="274"/>
      <c r="CX81" s="274"/>
      <c r="CY81" s="274"/>
      <c r="CZ81" s="274"/>
      <c r="DA81" s="274"/>
      <c r="DB81" s="274"/>
      <c r="DC81" s="274"/>
      <c r="DD81" s="274"/>
      <c r="DE81" s="274"/>
      <c r="DF81" s="274"/>
      <c r="DG81" s="274"/>
      <c r="DH81" s="274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</row>
    <row r="82" spans="1:428" s="5" customFormat="1" ht="59.25" customHeight="1">
      <c r="A82" s="268" t="s">
        <v>2145</v>
      </c>
      <c r="B82" s="289"/>
      <c r="C82" s="270" t="s">
        <v>227</v>
      </c>
      <c r="D82" s="277" t="s">
        <v>108</v>
      </c>
      <c r="E82" s="271">
        <v>350</v>
      </c>
      <c r="F82" s="272" t="s">
        <v>215</v>
      </c>
      <c r="G82" s="293" t="s">
        <v>761</v>
      </c>
      <c r="H82" s="272" t="s">
        <v>2146</v>
      </c>
      <c r="I82" s="273">
        <v>1900</v>
      </c>
      <c r="J82" s="274" t="s">
        <v>2106</v>
      </c>
      <c r="K82" s="290" t="s">
        <v>2107</v>
      </c>
      <c r="L82" s="290" t="s">
        <v>2129</v>
      </c>
      <c r="M82" s="298" t="s">
        <v>2208</v>
      </c>
      <c r="N82" s="276"/>
      <c r="O82" s="276"/>
      <c r="P82" s="298"/>
      <c r="Q82" s="298"/>
      <c r="R82" s="298"/>
      <c r="S82" s="298"/>
      <c r="T82" s="278"/>
      <c r="U82" s="276"/>
      <c r="V82" s="298"/>
      <c r="W82" s="298"/>
      <c r="X82" s="278"/>
      <c r="Y82" s="278"/>
      <c r="Z82" s="274"/>
      <c r="AA82" s="274"/>
      <c r="AB82" s="274"/>
      <c r="AC82" s="274"/>
      <c r="AD82" s="274"/>
      <c r="AE82" s="274"/>
      <c r="AF82" s="274"/>
      <c r="AG82" s="274"/>
      <c r="AH82" s="274"/>
      <c r="AI82" s="274"/>
      <c r="AJ82" s="274"/>
      <c r="AK82" s="274"/>
      <c r="AL82" s="274"/>
      <c r="AM82" s="274"/>
      <c r="AN82" s="274"/>
      <c r="AO82" s="274"/>
      <c r="AP82" s="274"/>
      <c r="AQ82" s="274"/>
      <c r="AR82" s="274"/>
      <c r="AS82" s="274"/>
      <c r="AT82" s="274"/>
      <c r="AU82" s="274"/>
      <c r="AV82" s="274"/>
      <c r="AW82" s="274"/>
      <c r="AX82" s="274"/>
      <c r="AY82" s="274"/>
      <c r="AZ82" s="274"/>
      <c r="BA82" s="274"/>
      <c r="BB82" s="274"/>
      <c r="BC82" s="274"/>
      <c r="BD82" s="274"/>
      <c r="BE82" s="274"/>
      <c r="BF82" s="274"/>
      <c r="BG82" s="274"/>
      <c r="BH82" s="274"/>
      <c r="BI82" s="274"/>
      <c r="BJ82" s="274"/>
      <c r="BK82" s="274"/>
      <c r="BL82" s="274"/>
      <c r="BM82" s="274"/>
      <c r="BN82" s="274"/>
      <c r="BO82" s="274"/>
      <c r="BP82" s="274"/>
      <c r="BQ82" s="274"/>
      <c r="BR82" s="274"/>
      <c r="BS82" s="274"/>
      <c r="BT82" s="274"/>
      <c r="BU82" s="274"/>
      <c r="BV82" s="274"/>
      <c r="BW82" s="274"/>
      <c r="BX82" s="274"/>
      <c r="BY82" s="274"/>
      <c r="BZ82" s="274"/>
      <c r="CA82" s="274"/>
      <c r="CB82" s="274"/>
      <c r="CC82" s="274"/>
      <c r="CD82" s="274"/>
      <c r="CE82" s="274"/>
      <c r="CF82" s="274"/>
      <c r="CG82" s="274"/>
      <c r="CH82" s="274"/>
      <c r="CI82" s="274"/>
      <c r="CJ82" s="274"/>
      <c r="CK82" s="274"/>
      <c r="CL82" s="274"/>
      <c r="CM82" s="274"/>
      <c r="CN82" s="274"/>
      <c r="CO82" s="274"/>
      <c r="CP82" s="274"/>
      <c r="CQ82" s="274"/>
      <c r="CR82" s="274"/>
      <c r="CS82" s="274"/>
      <c r="CT82" s="274"/>
      <c r="CU82" s="274"/>
      <c r="CV82" s="274"/>
      <c r="CW82" s="274"/>
      <c r="CX82" s="274"/>
      <c r="CY82" s="274"/>
      <c r="CZ82" s="274"/>
      <c r="DA82" s="274"/>
      <c r="DB82" s="274"/>
      <c r="DC82" s="274"/>
      <c r="DD82" s="274"/>
      <c r="DE82" s="274"/>
      <c r="DF82" s="274"/>
      <c r="DG82" s="274"/>
      <c r="DH82" s="274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</row>
    <row r="83" spans="1:428" s="5" customFormat="1" ht="59.25" customHeight="1">
      <c r="A83" s="268" t="s">
        <v>2211</v>
      </c>
      <c r="B83" s="269"/>
      <c r="C83" s="270" t="s">
        <v>227</v>
      </c>
      <c r="D83" s="277" t="s">
        <v>108</v>
      </c>
      <c r="E83" s="271">
        <v>2185</v>
      </c>
      <c r="F83" s="272" t="s">
        <v>279</v>
      </c>
      <c r="G83" s="293" t="s">
        <v>2212</v>
      </c>
      <c r="H83" s="272" t="s">
        <v>2213</v>
      </c>
      <c r="I83" s="273">
        <v>2185</v>
      </c>
      <c r="J83" s="274" t="s">
        <v>1959</v>
      </c>
      <c r="K83" s="290"/>
      <c r="L83" s="290"/>
      <c r="M83" s="298"/>
      <c r="N83" s="276"/>
      <c r="O83" s="276"/>
      <c r="P83" s="298"/>
      <c r="Q83" s="298"/>
      <c r="R83" s="298"/>
      <c r="S83" s="298"/>
      <c r="T83" s="278"/>
      <c r="U83" s="276"/>
      <c r="V83" s="298"/>
      <c r="W83" s="298"/>
      <c r="X83" s="278"/>
      <c r="Y83" s="278"/>
      <c r="Z83" s="274"/>
      <c r="AA83" s="274"/>
      <c r="AB83" s="274"/>
      <c r="AC83" s="274"/>
      <c r="AD83" s="274"/>
      <c r="AE83" s="274"/>
      <c r="AF83" s="274"/>
      <c r="AG83" s="274"/>
      <c r="AH83" s="274"/>
      <c r="AI83" s="274"/>
      <c r="AJ83" s="274"/>
      <c r="AK83" s="274"/>
      <c r="AL83" s="274"/>
      <c r="AM83" s="274"/>
      <c r="AN83" s="274"/>
      <c r="AO83" s="274"/>
      <c r="AP83" s="274"/>
      <c r="AQ83" s="274"/>
      <c r="AR83" s="274"/>
      <c r="AS83" s="274"/>
      <c r="AT83" s="274"/>
      <c r="AU83" s="274"/>
      <c r="AV83" s="274"/>
      <c r="AW83" s="274"/>
      <c r="AX83" s="274"/>
      <c r="AY83" s="274"/>
      <c r="AZ83" s="274"/>
      <c r="BA83" s="274"/>
      <c r="BB83" s="274"/>
      <c r="BC83" s="274"/>
      <c r="BD83" s="274"/>
      <c r="BE83" s="274"/>
      <c r="BF83" s="274"/>
      <c r="BG83" s="274"/>
      <c r="BH83" s="274"/>
      <c r="BI83" s="274"/>
      <c r="BJ83" s="274"/>
      <c r="BK83" s="274"/>
      <c r="BL83" s="274"/>
      <c r="BM83" s="274"/>
      <c r="BN83" s="274"/>
      <c r="BO83" s="274"/>
      <c r="BP83" s="274"/>
      <c r="BQ83" s="274"/>
      <c r="BR83" s="274"/>
      <c r="BS83" s="274"/>
      <c r="BT83" s="274"/>
      <c r="BU83" s="274"/>
      <c r="BV83" s="274"/>
      <c r="BW83" s="274"/>
      <c r="BX83" s="274"/>
      <c r="BY83" s="274"/>
      <c r="BZ83" s="274"/>
      <c r="CA83" s="274"/>
      <c r="CB83" s="274"/>
      <c r="CC83" s="274"/>
      <c r="CD83" s="274"/>
      <c r="CE83" s="274"/>
      <c r="CF83" s="274"/>
      <c r="CG83" s="274"/>
      <c r="CH83" s="274"/>
      <c r="CI83" s="274"/>
      <c r="CJ83" s="274"/>
      <c r="CK83" s="274"/>
      <c r="CL83" s="274"/>
      <c r="CM83" s="274"/>
      <c r="CN83" s="274"/>
      <c r="CO83" s="274"/>
      <c r="CP83" s="274"/>
      <c r="CQ83" s="274"/>
      <c r="CR83" s="274"/>
      <c r="CS83" s="274"/>
      <c r="CT83" s="274"/>
      <c r="CU83" s="274"/>
      <c r="CV83" s="274"/>
      <c r="CW83" s="274"/>
      <c r="CX83" s="274"/>
      <c r="CY83" s="274"/>
      <c r="CZ83" s="274"/>
      <c r="DA83" s="274"/>
      <c r="DB83" s="274"/>
      <c r="DC83" s="274"/>
      <c r="DD83" s="274"/>
      <c r="DE83" s="274"/>
      <c r="DF83" s="274"/>
      <c r="DG83" s="274"/>
      <c r="DH83" s="274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</row>
    <row r="84" spans="1:428" s="5" customFormat="1" ht="59.25" customHeight="1">
      <c r="A84" s="268" t="s">
        <v>301</v>
      </c>
      <c r="B84" s="269"/>
      <c r="C84" s="270" t="s">
        <v>227</v>
      </c>
      <c r="D84" s="277" t="s">
        <v>108</v>
      </c>
      <c r="E84" s="271">
        <v>165</v>
      </c>
      <c r="F84" s="272" t="s">
        <v>215</v>
      </c>
      <c r="G84" s="273" t="s">
        <v>238</v>
      </c>
      <c r="H84" s="272" t="s">
        <v>515</v>
      </c>
      <c r="I84" s="273">
        <v>1120</v>
      </c>
      <c r="J84" s="298" t="s">
        <v>262</v>
      </c>
      <c r="K84" s="298" t="s">
        <v>261</v>
      </c>
      <c r="L84" s="274" t="s">
        <v>671</v>
      </c>
      <c r="M84" s="274" t="s">
        <v>672</v>
      </c>
      <c r="N84" s="274" t="s">
        <v>1279</v>
      </c>
      <c r="O84" s="274"/>
      <c r="P84" s="274"/>
      <c r="Q84" s="274"/>
      <c r="R84" s="274"/>
      <c r="S84" s="274"/>
      <c r="T84" s="274"/>
      <c r="U84" s="274"/>
      <c r="V84" s="274"/>
      <c r="W84" s="274"/>
      <c r="X84" s="274"/>
      <c r="Y84" s="274"/>
      <c r="Z84" s="274"/>
      <c r="AA84" s="274"/>
      <c r="AB84" s="274"/>
      <c r="AC84" s="274"/>
      <c r="AD84" s="274"/>
      <c r="AE84" s="274"/>
      <c r="AF84" s="274"/>
      <c r="AG84" s="274"/>
      <c r="AH84" s="274"/>
      <c r="AI84" s="274"/>
      <c r="AJ84" s="274"/>
      <c r="AK84" s="274"/>
      <c r="AL84" s="274"/>
      <c r="AM84" s="274"/>
      <c r="AN84" s="274"/>
      <c r="AO84" s="274"/>
      <c r="AP84" s="274"/>
      <c r="AQ84" s="274"/>
      <c r="AR84" s="274"/>
      <c r="AS84" s="274"/>
      <c r="AT84" s="274"/>
      <c r="AU84" s="274"/>
      <c r="AV84" s="274"/>
      <c r="AW84" s="274"/>
      <c r="AX84" s="274"/>
      <c r="AY84" s="274"/>
      <c r="AZ84" s="274"/>
      <c r="BA84" s="274"/>
      <c r="BB84" s="274"/>
      <c r="BC84" s="274"/>
      <c r="BD84" s="274"/>
      <c r="BE84" s="274"/>
      <c r="BF84" s="274"/>
      <c r="BG84" s="274"/>
      <c r="BH84" s="274"/>
      <c r="BI84" s="274"/>
      <c r="BJ84" s="274"/>
      <c r="BK84" s="274"/>
      <c r="BL84" s="274"/>
      <c r="BM84" s="274"/>
      <c r="BN84" s="274"/>
      <c r="BO84" s="274"/>
      <c r="BP84" s="274"/>
      <c r="BQ84" s="274"/>
      <c r="BR84" s="274"/>
      <c r="BS84" s="274"/>
      <c r="BT84" s="274"/>
      <c r="BU84" s="274"/>
      <c r="BV84" s="274"/>
      <c r="BW84" s="274"/>
      <c r="BX84" s="274"/>
      <c r="BY84" s="274"/>
      <c r="BZ84" s="274"/>
      <c r="CA84" s="274"/>
      <c r="CB84" s="274"/>
      <c r="CC84" s="274"/>
      <c r="CD84" s="274"/>
      <c r="CE84" s="274"/>
      <c r="CF84" s="274"/>
      <c r="CG84" s="274"/>
      <c r="CH84" s="274"/>
      <c r="CI84" s="274"/>
      <c r="CJ84" s="274"/>
      <c r="CK84" s="274"/>
      <c r="CL84" s="274"/>
      <c r="CM84" s="274"/>
      <c r="CN84" s="274"/>
      <c r="CO84" s="274"/>
      <c r="CP84" s="274"/>
      <c r="CQ84" s="274"/>
      <c r="CR84" s="274"/>
      <c r="CS84" s="274"/>
      <c r="CT84" s="274"/>
      <c r="CU84" s="274"/>
      <c r="CV84" s="274"/>
      <c r="CW84" s="274"/>
      <c r="CX84" s="274"/>
      <c r="CY84" s="274"/>
      <c r="CZ84" s="274"/>
      <c r="DA84" s="274"/>
      <c r="DB84" s="274"/>
      <c r="DC84" s="274"/>
      <c r="DD84" s="274"/>
      <c r="DE84" s="274"/>
      <c r="DF84" s="274"/>
      <c r="DG84" s="274"/>
      <c r="DH84" s="27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</row>
    <row r="85" spans="1:428" s="5" customFormat="1" ht="59.25" customHeight="1">
      <c r="A85" s="268" t="str">
        <f>"DS-1618ZJ"</f>
        <v>DS-1618ZJ</v>
      </c>
      <c r="B85" s="269"/>
      <c r="C85" s="270" t="s">
        <v>227</v>
      </c>
      <c r="D85" s="271" t="s">
        <v>108</v>
      </c>
      <c r="E85" s="271">
        <v>100</v>
      </c>
      <c r="F85" s="272" t="s">
        <v>215</v>
      </c>
      <c r="G85" s="272" t="s">
        <v>238</v>
      </c>
      <c r="H85" s="272" t="s">
        <v>508</v>
      </c>
      <c r="I85" s="273">
        <v>550</v>
      </c>
      <c r="J85" s="298" t="s">
        <v>424</v>
      </c>
      <c r="K85" s="298" t="s">
        <v>23</v>
      </c>
      <c r="L85" s="278" t="s">
        <v>113</v>
      </c>
      <c r="M85" s="274" t="s">
        <v>669</v>
      </c>
      <c r="N85" s="274" t="s">
        <v>670</v>
      </c>
      <c r="O85" s="274" t="s">
        <v>818</v>
      </c>
      <c r="P85" s="274" t="s">
        <v>1280</v>
      </c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  <c r="AO85" s="274"/>
      <c r="AP85" s="274"/>
      <c r="AQ85" s="274"/>
      <c r="AR85" s="274"/>
      <c r="AS85" s="274"/>
      <c r="AT85" s="274"/>
      <c r="AU85" s="274"/>
      <c r="AV85" s="274"/>
      <c r="AW85" s="274"/>
      <c r="AX85" s="274"/>
      <c r="AY85" s="274"/>
      <c r="AZ85" s="274"/>
      <c r="BA85" s="274"/>
      <c r="BB85" s="274"/>
      <c r="BC85" s="274"/>
      <c r="BD85" s="274"/>
      <c r="BE85" s="274"/>
      <c r="BF85" s="274"/>
      <c r="BG85" s="274"/>
      <c r="BH85" s="274"/>
      <c r="BI85" s="274"/>
      <c r="BJ85" s="274"/>
      <c r="BK85" s="274"/>
      <c r="BL85" s="274"/>
      <c r="BM85" s="274"/>
      <c r="BN85" s="274"/>
      <c r="BO85" s="274"/>
      <c r="BP85" s="274"/>
      <c r="BQ85" s="274"/>
      <c r="BR85" s="274"/>
      <c r="BS85" s="274"/>
      <c r="BT85" s="274"/>
      <c r="BU85" s="274"/>
      <c r="BV85" s="274"/>
      <c r="BW85" s="274"/>
      <c r="BX85" s="274"/>
      <c r="BY85" s="274"/>
      <c r="BZ85" s="274"/>
      <c r="CA85" s="274"/>
      <c r="CB85" s="274"/>
      <c r="CC85" s="274"/>
      <c r="CD85" s="274"/>
      <c r="CE85" s="274"/>
      <c r="CF85" s="274"/>
      <c r="CG85" s="274"/>
      <c r="CH85" s="274"/>
      <c r="CI85" s="274"/>
      <c r="CJ85" s="274"/>
      <c r="CK85" s="274"/>
      <c r="CL85" s="274"/>
      <c r="CM85" s="274"/>
      <c r="CN85" s="274"/>
      <c r="CO85" s="274"/>
      <c r="CP85" s="274"/>
      <c r="CQ85" s="274"/>
      <c r="CR85" s="274"/>
      <c r="CS85" s="274"/>
      <c r="CT85" s="274"/>
      <c r="CU85" s="274"/>
      <c r="CV85" s="274"/>
      <c r="CW85" s="274"/>
      <c r="CX85" s="274"/>
      <c r="CY85" s="274"/>
      <c r="CZ85" s="274"/>
      <c r="DA85" s="274"/>
      <c r="DB85" s="274"/>
      <c r="DC85" s="274"/>
      <c r="DD85" s="274"/>
      <c r="DE85" s="274"/>
      <c r="DF85" s="274"/>
      <c r="DG85" s="274"/>
      <c r="DH85" s="274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</row>
    <row r="86" spans="1:428" s="5" customFormat="1" ht="59.25" customHeight="1">
      <c r="A86" s="268" t="str">
        <f>"DS-1619ZJ"</f>
        <v>DS-1619ZJ</v>
      </c>
      <c r="B86" s="269"/>
      <c r="C86" s="270" t="s">
        <v>316</v>
      </c>
      <c r="D86" s="300" t="s">
        <v>108</v>
      </c>
      <c r="E86" s="271">
        <v>525</v>
      </c>
      <c r="F86" s="272" t="s">
        <v>215</v>
      </c>
      <c r="G86" s="273" t="s">
        <v>238</v>
      </c>
      <c r="H86" s="273" t="s">
        <v>526</v>
      </c>
      <c r="I86" s="273">
        <v>6426</v>
      </c>
      <c r="J86" s="274" t="s">
        <v>490</v>
      </c>
      <c r="K86" s="298" t="s">
        <v>289</v>
      </c>
      <c r="L86" s="298" t="s">
        <v>25</v>
      </c>
      <c r="M86" s="278" t="s">
        <v>424</v>
      </c>
      <c r="N86" s="278" t="s">
        <v>23</v>
      </c>
      <c r="O86" s="272" t="s">
        <v>288</v>
      </c>
      <c r="P86" s="272" t="s">
        <v>398</v>
      </c>
      <c r="Q86" s="278" t="s">
        <v>397</v>
      </c>
      <c r="R86" s="278" t="s">
        <v>30</v>
      </c>
      <c r="S86" s="278" t="s">
        <v>399</v>
      </c>
      <c r="T86" s="278" t="s">
        <v>562</v>
      </c>
      <c r="U86" s="278" t="s">
        <v>500</v>
      </c>
      <c r="V86" s="278" t="s">
        <v>491</v>
      </c>
      <c r="W86" s="278" t="s">
        <v>33</v>
      </c>
      <c r="X86" s="278" t="s">
        <v>113</v>
      </c>
      <c r="Y86" s="278" t="s">
        <v>116</v>
      </c>
      <c r="Z86" s="278" t="s">
        <v>114</v>
      </c>
      <c r="AA86" s="278" t="s">
        <v>117</v>
      </c>
      <c r="AB86" s="274" t="s">
        <v>669</v>
      </c>
      <c r="AC86" s="274" t="s">
        <v>670</v>
      </c>
      <c r="AD86" s="274" t="s">
        <v>673</v>
      </c>
      <c r="AE86" s="274" t="s">
        <v>674</v>
      </c>
      <c r="AF86" s="274" t="s">
        <v>638</v>
      </c>
      <c r="AG86" s="274" t="s">
        <v>675</v>
      </c>
      <c r="AH86" s="274" t="s">
        <v>677</v>
      </c>
      <c r="AI86" s="274" t="s">
        <v>676</v>
      </c>
      <c r="AJ86" s="274" t="s">
        <v>720</v>
      </c>
      <c r="AK86" s="274" t="s">
        <v>679</v>
      </c>
      <c r="AL86" s="274" t="s">
        <v>785</v>
      </c>
      <c r="AM86" s="274" t="s">
        <v>781</v>
      </c>
      <c r="AN86" s="274" t="s">
        <v>818</v>
      </c>
      <c r="AO86" s="274" t="s">
        <v>817</v>
      </c>
      <c r="AP86" s="274" t="s">
        <v>816</v>
      </c>
      <c r="AQ86" s="274" t="s">
        <v>815</v>
      </c>
      <c r="AR86" s="274" t="s">
        <v>780</v>
      </c>
      <c r="AS86" s="274" t="s">
        <v>939</v>
      </c>
      <c r="AT86" s="274" t="s">
        <v>940</v>
      </c>
      <c r="AU86" s="274" t="s">
        <v>966</v>
      </c>
      <c r="AV86" s="274" t="s">
        <v>967</v>
      </c>
      <c r="AW86" s="274" t="s">
        <v>1280</v>
      </c>
      <c r="AX86" s="274" t="s">
        <v>1285</v>
      </c>
      <c r="AY86" s="274" t="s">
        <v>1886</v>
      </c>
      <c r="AZ86" s="274" t="s">
        <v>2293</v>
      </c>
      <c r="BA86" s="274"/>
      <c r="BB86" s="274"/>
      <c r="BC86" s="274"/>
      <c r="BD86" s="274"/>
      <c r="BE86" s="274"/>
      <c r="BF86" s="274"/>
      <c r="BG86" s="274"/>
      <c r="BH86" s="274"/>
      <c r="BI86" s="274"/>
      <c r="BJ86" s="274"/>
      <c r="BK86" s="274"/>
      <c r="BL86" s="274"/>
      <c r="BM86" s="274"/>
      <c r="BN86" s="274"/>
      <c r="BO86" s="274"/>
      <c r="BP86" s="274"/>
      <c r="BQ86" s="274"/>
      <c r="BR86" s="274"/>
      <c r="BS86" s="274"/>
      <c r="BT86" s="274"/>
      <c r="BU86" s="274"/>
      <c r="BV86" s="274"/>
      <c r="BW86" s="274"/>
      <c r="BX86" s="274"/>
      <c r="BY86" s="274"/>
      <c r="BZ86" s="274"/>
      <c r="CA86" s="274"/>
      <c r="CB86" s="274"/>
      <c r="CC86" s="274"/>
      <c r="CD86" s="274"/>
      <c r="CE86" s="274"/>
      <c r="CF86" s="274"/>
      <c r="CG86" s="274"/>
      <c r="CH86" s="274"/>
      <c r="CI86" s="274"/>
      <c r="CJ86" s="274"/>
      <c r="CK86" s="274"/>
      <c r="CL86" s="274"/>
      <c r="CM86" s="274"/>
      <c r="CN86" s="274"/>
      <c r="CO86" s="274"/>
      <c r="CP86" s="274"/>
      <c r="CQ86" s="274"/>
      <c r="CR86" s="274"/>
      <c r="CS86" s="274"/>
      <c r="CT86" s="274"/>
      <c r="CU86" s="274"/>
      <c r="CV86" s="274"/>
      <c r="CW86" s="274"/>
      <c r="CX86" s="274"/>
      <c r="CY86" s="274"/>
      <c r="CZ86" s="274"/>
      <c r="DA86" s="274"/>
      <c r="DB86" s="274"/>
      <c r="DC86" s="274"/>
      <c r="DD86" s="274"/>
      <c r="DE86" s="274"/>
      <c r="DF86" s="274"/>
      <c r="DG86" s="274"/>
      <c r="DH86" s="274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</row>
    <row r="87" spans="1:428" s="5" customFormat="1" ht="59.25" customHeight="1">
      <c r="A87" s="268" t="s">
        <v>297</v>
      </c>
      <c r="B87" s="269"/>
      <c r="C87" s="270" t="s">
        <v>299</v>
      </c>
      <c r="D87" s="277" t="s">
        <v>108</v>
      </c>
      <c r="E87" s="271">
        <v>150</v>
      </c>
      <c r="F87" s="272" t="s">
        <v>215</v>
      </c>
      <c r="G87" s="273" t="s">
        <v>238</v>
      </c>
      <c r="H87" s="272" t="s">
        <v>514</v>
      </c>
      <c r="I87" s="273">
        <v>600</v>
      </c>
      <c r="J87" s="274" t="s">
        <v>490</v>
      </c>
      <c r="K87" s="298" t="s">
        <v>424</v>
      </c>
      <c r="L87" s="298" t="s">
        <v>25</v>
      </c>
      <c r="M87" s="298" t="s">
        <v>289</v>
      </c>
      <c r="N87" s="276" t="s">
        <v>288</v>
      </c>
      <c r="O87" s="276" t="s">
        <v>398</v>
      </c>
      <c r="P87" s="298" t="s">
        <v>397</v>
      </c>
      <c r="Q87" s="298" t="s">
        <v>30</v>
      </c>
      <c r="R87" s="298" t="s">
        <v>612</v>
      </c>
      <c r="S87" s="298" t="s">
        <v>399</v>
      </c>
      <c r="T87" s="278" t="s">
        <v>562</v>
      </c>
      <c r="U87" s="276" t="s">
        <v>613</v>
      </c>
      <c r="V87" s="298" t="s">
        <v>611</v>
      </c>
      <c r="W87" s="298" t="s">
        <v>33</v>
      </c>
      <c r="X87" s="278" t="s">
        <v>491</v>
      </c>
      <c r="Y87" s="278" t="s">
        <v>500</v>
      </c>
      <c r="Z87" s="278" t="s">
        <v>114</v>
      </c>
      <c r="AA87" s="278" t="s">
        <v>117</v>
      </c>
      <c r="AB87" s="298" t="s">
        <v>23</v>
      </c>
      <c r="AC87" s="278" t="s">
        <v>113</v>
      </c>
      <c r="AD87" s="278" t="s">
        <v>116</v>
      </c>
      <c r="AE87" s="274" t="s">
        <v>669</v>
      </c>
      <c r="AF87" s="274" t="s">
        <v>670</v>
      </c>
      <c r="AG87" s="274" t="s">
        <v>673</v>
      </c>
      <c r="AH87" s="274" t="s">
        <v>674</v>
      </c>
      <c r="AI87" s="274" t="s">
        <v>638</v>
      </c>
      <c r="AJ87" s="274" t="s">
        <v>675</v>
      </c>
      <c r="AK87" s="274" t="s">
        <v>720</v>
      </c>
      <c r="AL87" s="274" t="s">
        <v>676</v>
      </c>
      <c r="AM87" s="274" t="s">
        <v>677</v>
      </c>
      <c r="AN87" s="274" t="s">
        <v>679</v>
      </c>
      <c r="AO87" s="274" t="s">
        <v>785</v>
      </c>
      <c r="AP87" s="274" t="s">
        <v>781</v>
      </c>
      <c r="AQ87" s="274" t="s">
        <v>782</v>
      </c>
      <c r="AR87" s="274" t="s">
        <v>768</v>
      </c>
      <c r="AS87" s="274" t="s">
        <v>818</v>
      </c>
      <c r="AT87" s="274" t="s">
        <v>817</v>
      </c>
      <c r="AU87" s="274" t="s">
        <v>816</v>
      </c>
      <c r="AV87" s="274" t="s">
        <v>815</v>
      </c>
      <c r="AW87" s="274" t="s">
        <v>780</v>
      </c>
      <c r="AX87" s="274" t="s">
        <v>939</v>
      </c>
      <c r="AY87" s="274" t="s">
        <v>940</v>
      </c>
      <c r="AZ87" s="274" t="s">
        <v>966</v>
      </c>
      <c r="BA87" s="274" t="s">
        <v>967</v>
      </c>
      <c r="BB87" s="274" t="s">
        <v>1239</v>
      </c>
      <c r="BC87" s="274" t="s">
        <v>1280</v>
      </c>
      <c r="BD87" s="274" t="s">
        <v>1283</v>
      </c>
      <c r="BE87" s="274" t="s">
        <v>1285</v>
      </c>
      <c r="BF87" s="274" t="s">
        <v>1291</v>
      </c>
      <c r="BG87" s="286" t="s">
        <v>1886</v>
      </c>
      <c r="BH87" s="274" t="s">
        <v>2293</v>
      </c>
      <c r="BI87" s="274"/>
      <c r="BJ87" s="274"/>
      <c r="BK87" s="274"/>
      <c r="BL87" s="274"/>
      <c r="BM87" s="274"/>
      <c r="BN87" s="274"/>
      <c r="BO87" s="274"/>
      <c r="BP87" s="274"/>
      <c r="BQ87" s="274"/>
      <c r="BR87" s="274"/>
      <c r="BS87" s="274"/>
      <c r="BT87" s="274"/>
      <c r="BU87" s="274"/>
      <c r="BV87" s="274"/>
      <c r="BW87" s="274"/>
      <c r="BX87" s="274"/>
      <c r="BY87" s="274"/>
      <c r="BZ87" s="274"/>
      <c r="CA87" s="274"/>
      <c r="CB87" s="274"/>
      <c r="CC87" s="274"/>
      <c r="CD87" s="274"/>
      <c r="CE87" s="274"/>
      <c r="CF87" s="274"/>
      <c r="CG87" s="274"/>
      <c r="CH87" s="274"/>
      <c r="CI87" s="274"/>
      <c r="CJ87" s="274"/>
      <c r="CK87" s="274"/>
      <c r="CL87" s="274"/>
      <c r="CM87" s="274"/>
      <c r="CN87" s="274"/>
      <c r="CO87" s="274"/>
      <c r="CP87" s="274"/>
      <c r="CQ87" s="274"/>
      <c r="CR87" s="274"/>
      <c r="CS87" s="274"/>
      <c r="CT87" s="274"/>
      <c r="CU87" s="274"/>
      <c r="CV87" s="274"/>
      <c r="CW87" s="274"/>
      <c r="CX87" s="274"/>
      <c r="CY87" s="274"/>
      <c r="CZ87" s="274"/>
      <c r="DA87" s="274"/>
      <c r="DB87" s="274"/>
      <c r="DC87" s="274"/>
      <c r="DD87" s="274"/>
      <c r="DE87" s="274"/>
      <c r="DF87" s="274"/>
      <c r="DG87" s="274"/>
      <c r="DH87" s="274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</row>
    <row r="88" spans="1:428" s="5" customFormat="1" ht="59.25" customHeight="1">
      <c r="A88" s="268" t="s">
        <v>298</v>
      </c>
      <c r="B88" s="269"/>
      <c r="C88" s="270" t="s">
        <v>300</v>
      </c>
      <c r="D88" s="277" t="s">
        <v>108</v>
      </c>
      <c r="E88" s="271">
        <v>165</v>
      </c>
      <c r="F88" s="272" t="s">
        <v>215</v>
      </c>
      <c r="G88" s="273" t="s">
        <v>238</v>
      </c>
      <c r="H88" s="272" t="s">
        <v>516</v>
      </c>
      <c r="I88" s="273">
        <v>960</v>
      </c>
      <c r="J88" s="274" t="s">
        <v>490</v>
      </c>
      <c r="K88" s="298" t="s">
        <v>23</v>
      </c>
      <c r="L88" s="298" t="s">
        <v>25</v>
      </c>
      <c r="M88" s="298" t="s">
        <v>289</v>
      </c>
      <c r="N88" s="276" t="s">
        <v>288</v>
      </c>
      <c r="O88" s="276" t="s">
        <v>398</v>
      </c>
      <c r="P88" s="298" t="s">
        <v>397</v>
      </c>
      <c r="Q88" s="298" t="s">
        <v>30</v>
      </c>
      <c r="R88" s="298" t="s">
        <v>612</v>
      </c>
      <c r="S88" s="298" t="s">
        <v>399</v>
      </c>
      <c r="T88" s="278" t="s">
        <v>562</v>
      </c>
      <c r="U88" s="276" t="s">
        <v>613</v>
      </c>
      <c r="V88" s="298" t="s">
        <v>611</v>
      </c>
      <c r="W88" s="298" t="s">
        <v>33</v>
      </c>
      <c r="X88" s="278" t="s">
        <v>491</v>
      </c>
      <c r="Y88" s="278" t="s">
        <v>500</v>
      </c>
      <c r="Z88" s="278" t="s">
        <v>113</v>
      </c>
      <c r="AA88" s="278" t="s">
        <v>116</v>
      </c>
      <c r="AB88" s="278" t="s">
        <v>114</v>
      </c>
      <c r="AC88" s="278" t="s">
        <v>117</v>
      </c>
      <c r="AD88" s="274" t="s">
        <v>669</v>
      </c>
      <c r="AE88" s="274" t="s">
        <v>670</v>
      </c>
      <c r="AF88" s="274" t="s">
        <v>673</v>
      </c>
      <c r="AG88" s="274" t="s">
        <v>674</v>
      </c>
      <c r="AH88" s="274" t="s">
        <v>638</v>
      </c>
      <c r="AI88" s="274" t="s">
        <v>675</v>
      </c>
      <c r="AJ88" s="274" t="s">
        <v>720</v>
      </c>
      <c r="AK88" s="274" t="s">
        <v>676</v>
      </c>
      <c r="AL88" s="274" t="s">
        <v>677</v>
      </c>
      <c r="AM88" s="274" t="s">
        <v>679</v>
      </c>
      <c r="AN88" s="274" t="s">
        <v>785</v>
      </c>
      <c r="AO88" s="274" t="s">
        <v>781</v>
      </c>
      <c r="AP88" s="274" t="s">
        <v>818</v>
      </c>
      <c r="AQ88" s="274" t="s">
        <v>817</v>
      </c>
      <c r="AR88" s="274" t="s">
        <v>816</v>
      </c>
      <c r="AS88" s="274" t="s">
        <v>815</v>
      </c>
      <c r="AT88" s="274" t="s">
        <v>780</v>
      </c>
      <c r="AU88" s="274" t="s">
        <v>939</v>
      </c>
      <c r="AV88" s="274" t="s">
        <v>940</v>
      </c>
      <c r="AW88" s="274" t="s">
        <v>966</v>
      </c>
      <c r="AX88" s="274" t="s">
        <v>967</v>
      </c>
      <c r="AY88" s="274" t="s">
        <v>1280</v>
      </c>
      <c r="AZ88" s="274" t="s">
        <v>1285</v>
      </c>
      <c r="BA88" s="286" t="s">
        <v>1886</v>
      </c>
      <c r="BB88" s="274" t="s">
        <v>2293</v>
      </c>
      <c r="BC88" s="274"/>
      <c r="BD88" s="274"/>
      <c r="BE88" s="274"/>
      <c r="BF88" s="274"/>
      <c r="BG88" s="274"/>
      <c r="BH88" s="274"/>
      <c r="BI88" s="274"/>
      <c r="BJ88" s="274"/>
      <c r="BK88" s="274"/>
      <c r="BL88" s="274"/>
      <c r="BM88" s="274"/>
      <c r="BN88" s="274"/>
      <c r="BO88" s="274"/>
      <c r="BP88" s="274"/>
      <c r="BQ88" s="274"/>
      <c r="BR88" s="274"/>
      <c r="BS88" s="274"/>
      <c r="BT88" s="274"/>
      <c r="BU88" s="274"/>
      <c r="BV88" s="274"/>
      <c r="BW88" s="274"/>
      <c r="BX88" s="274"/>
      <c r="BY88" s="274"/>
      <c r="BZ88" s="274"/>
      <c r="CA88" s="274"/>
      <c r="CB88" s="274"/>
      <c r="CC88" s="274"/>
      <c r="CD88" s="274"/>
      <c r="CE88" s="274"/>
      <c r="CF88" s="274"/>
      <c r="CG88" s="274"/>
      <c r="CH88" s="274"/>
      <c r="CI88" s="274"/>
      <c r="CJ88" s="274"/>
      <c r="CK88" s="274"/>
      <c r="CL88" s="274"/>
      <c r="CM88" s="274"/>
      <c r="CN88" s="274"/>
      <c r="CO88" s="274"/>
      <c r="CP88" s="274"/>
      <c r="CQ88" s="274"/>
      <c r="CR88" s="274"/>
      <c r="CS88" s="274"/>
      <c r="CT88" s="274"/>
      <c r="CU88" s="274"/>
      <c r="CV88" s="274"/>
      <c r="CW88" s="274"/>
      <c r="CX88" s="274"/>
      <c r="CY88" s="274"/>
      <c r="CZ88" s="274"/>
      <c r="DA88" s="274"/>
      <c r="DB88" s="274"/>
      <c r="DC88" s="274"/>
      <c r="DD88" s="274"/>
      <c r="DE88" s="274"/>
      <c r="DF88" s="274"/>
      <c r="DG88" s="274"/>
      <c r="DH88" s="274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</row>
    <row r="89" spans="1:428" s="5" customFormat="1" ht="59.25" customHeight="1">
      <c r="A89" s="268" t="s">
        <v>795</v>
      </c>
      <c r="B89" s="269"/>
      <c r="C89" s="270" t="s">
        <v>797</v>
      </c>
      <c r="D89" s="277" t="s">
        <v>108</v>
      </c>
      <c r="E89" s="271">
        <v>220</v>
      </c>
      <c r="F89" s="272" t="s">
        <v>215</v>
      </c>
      <c r="G89" s="273" t="s">
        <v>761</v>
      </c>
      <c r="H89" s="272" t="s">
        <v>516</v>
      </c>
      <c r="I89" s="273">
        <v>960</v>
      </c>
      <c r="J89" s="274" t="s">
        <v>784</v>
      </c>
      <c r="K89" s="298"/>
      <c r="L89" s="298"/>
      <c r="M89" s="298"/>
      <c r="N89" s="276"/>
      <c r="O89" s="276"/>
      <c r="P89" s="298"/>
      <c r="Q89" s="298"/>
      <c r="R89" s="298"/>
      <c r="S89" s="298"/>
      <c r="T89" s="278"/>
      <c r="U89" s="276"/>
      <c r="V89" s="298"/>
      <c r="W89" s="298"/>
      <c r="X89" s="278"/>
      <c r="Y89" s="278"/>
      <c r="Z89" s="278"/>
      <c r="AA89" s="278"/>
      <c r="AB89" s="278"/>
      <c r="AC89" s="278"/>
      <c r="AD89" s="274"/>
      <c r="AE89" s="274"/>
      <c r="AF89" s="274"/>
      <c r="AG89" s="274"/>
      <c r="AH89" s="274"/>
      <c r="AI89" s="274"/>
      <c r="AJ89" s="274"/>
      <c r="AK89" s="274"/>
      <c r="AL89" s="274"/>
      <c r="AM89" s="274"/>
      <c r="AN89" s="274"/>
      <c r="AO89" s="274"/>
      <c r="AP89" s="274"/>
      <c r="AQ89" s="274"/>
      <c r="AR89" s="274"/>
      <c r="AS89" s="274"/>
      <c r="AT89" s="274"/>
      <c r="AU89" s="274"/>
      <c r="AV89" s="274"/>
      <c r="AW89" s="274"/>
      <c r="AX89" s="274"/>
      <c r="AY89" s="274"/>
      <c r="AZ89" s="274"/>
      <c r="BA89" s="274"/>
      <c r="BB89" s="274"/>
      <c r="BC89" s="274"/>
      <c r="BD89" s="274"/>
      <c r="BE89" s="274"/>
      <c r="BF89" s="274"/>
      <c r="BG89" s="274"/>
      <c r="BH89" s="274"/>
      <c r="BI89" s="274"/>
      <c r="BJ89" s="274"/>
      <c r="BK89" s="274"/>
      <c r="BL89" s="274"/>
      <c r="BM89" s="274"/>
      <c r="BN89" s="274"/>
      <c r="BO89" s="274"/>
      <c r="BP89" s="274"/>
      <c r="BQ89" s="274"/>
      <c r="BR89" s="274"/>
      <c r="BS89" s="274"/>
      <c r="BT89" s="274"/>
      <c r="BU89" s="274"/>
      <c r="BV89" s="274"/>
      <c r="BW89" s="274"/>
      <c r="BX89" s="274"/>
      <c r="BY89" s="274"/>
      <c r="BZ89" s="274"/>
      <c r="CA89" s="274"/>
      <c r="CB89" s="274"/>
      <c r="CC89" s="274"/>
      <c r="CD89" s="274"/>
      <c r="CE89" s="274"/>
      <c r="CF89" s="274"/>
      <c r="CG89" s="274"/>
      <c r="CH89" s="274"/>
      <c r="CI89" s="274"/>
      <c r="CJ89" s="274"/>
      <c r="CK89" s="274"/>
      <c r="CL89" s="274"/>
      <c r="CM89" s="274"/>
      <c r="CN89" s="274"/>
      <c r="CO89" s="274"/>
      <c r="CP89" s="274"/>
      <c r="CQ89" s="274"/>
      <c r="CR89" s="274"/>
      <c r="CS89" s="274"/>
      <c r="CT89" s="274"/>
      <c r="CU89" s="274"/>
      <c r="CV89" s="274"/>
      <c r="CW89" s="274"/>
      <c r="CX89" s="274"/>
      <c r="CY89" s="274"/>
      <c r="CZ89" s="274"/>
      <c r="DA89" s="274"/>
      <c r="DB89" s="274"/>
      <c r="DC89" s="274"/>
      <c r="DD89" s="274"/>
      <c r="DE89" s="274"/>
      <c r="DF89" s="274"/>
      <c r="DG89" s="274"/>
      <c r="DH89" s="274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</row>
    <row r="90" spans="1:428" s="5" customFormat="1" ht="59.25" customHeight="1">
      <c r="A90" s="268" t="s">
        <v>286</v>
      </c>
      <c r="B90" s="269"/>
      <c r="C90" s="270" t="s">
        <v>287</v>
      </c>
      <c r="D90" s="271" t="s">
        <v>108</v>
      </c>
      <c r="E90" s="272">
        <v>90</v>
      </c>
      <c r="F90" s="272" t="s">
        <v>215</v>
      </c>
      <c r="G90" s="272" t="s">
        <v>238</v>
      </c>
      <c r="H90" s="272" t="s">
        <v>509</v>
      </c>
      <c r="I90" s="273">
        <v>380</v>
      </c>
      <c r="J90" s="298" t="s">
        <v>424</v>
      </c>
      <c r="K90" s="298" t="s">
        <v>23</v>
      </c>
      <c r="L90" s="298" t="s">
        <v>25</v>
      </c>
      <c r="M90" s="298" t="s">
        <v>289</v>
      </c>
      <c r="N90" s="276" t="s">
        <v>288</v>
      </c>
      <c r="O90" s="276" t="s">
        <v>398</v>
      </c>
      <c r="P90" s="298" t="s">
        <v>397</v>
      </c>
      <c r="Q90" s="298" t="s">
        <v>30</v>
      </c>
      <c r="R90" s="298" t="s">
        <v>612</v>
      </c>
      <c r="S90" s="298" t="s">
        <v>399</v>
      </c>
      <c r="T90" s="278" t="s">
        <v>562</v>
      </c>
      <c r="U90" s="276" t="s">
        <v>613</v>
      </c>
      <c r="V90" s="298" t="s">
        <v>611</v>
      </c>
      <c r="W90" s="298" t="s">
        <v>33</v>
      </c>
      <c r="X90" s="274" t="s">
        <v>490</v>
      </c>
      <c r="Y90" s="278" t="s">
        <v>500</v>
      </c>
      <c r="Z90" s="278" t="s">
        <v>491</v>
      </c>
      <c r="AA90" s="278" t="s">
        <v>113</v>
      </c>
      <c r="AB90" s="278" t="s">
        <v>116</v>
      </c>
      <c r="AC90" s="278" t="s">
        <v>114</v>
      </c>
      <c r="AD90" s="278" t="s">
        <v>117</v>
      </c>
      <c r="AE90" s="274" t="s">
        <v>669</v>
      </c>
      <c r="AF90" s="274" t="s">
        <v>670</v>
      </c>
      <c r="AG90" s="274" t="s">
        <v>673</v>
      </c>
      <c r="AH90" s="274" t="s">
        <v>674</v>
      </c>
      <c r="AI90" s="274" t="s">
        <v>638</v>
      </c>
      <c r="AJ90" s="274" t="s">
        <v>675</v>
      </c>
      <c r="AK90" s="274" t="s">
        <v>720</v>
      </c>
      <c r="AL90" s="274" t="s">
        <v>676</v>
      </c>
      <c r="AM90" s="274" t="s">
        <v>677</v>
      </c>
      <c r="AN90" s="274" t="s">
        <v>679</v>
      </c>
      <c r="AO90" s="274" t="s">
        <v>785</v>
      </c>
      <c r="AP90" s="274" t="s">
        <v>781</v>
      </c>
      <c r="AQ90" s="274" t="s">
        <v>818</v>
      </c>
      <c r="AR90" s="274" t="s">
        <v>817</v>
      </c>
      <c r="AS90" s="274" t="s">
        <v>816</v>
      </c>
      <c r="AT90" s="274" t="s">
        <v>815</v>
      </c>
      <c r="AU90" s="274" t="s">
        <v>780</v>
      </c>
      <c r="AV90" s="274" t="s">
        <v>939</v>
      </c>
      <c r="AW90" s="274" t="s">
        <v>940</v>
      </c>
      <c r="AX90" s="274" t="s">
        <v>966</v>
      </c>
      <c r="AY90" s="274" t="s">
        <v>967</v>
      </c>
      <c r="AZ90" s="274" t="s">
        <v>1239</v>
      </c>
      <c r="BA90" s="274" t="s">
        <v>1280</v>
      </c>
      <c r="BB90" s="274" t="s">
        <v>1285</v>
      </c>
      <c r="BC90" s="286" t="s">
        <v>1886</v>
      </c>
      <c r="BD90" s="274"/>
      <c r="BE90" s="274"/>
      <c r="BF90" s="274"/>
      <c r="BG90" s="274"/>
      <c r="BH90" s="274"/>
      <c r="BI90" s="274"/>
      <c r="BJ90" s="274"/>
      <c r="BK90" s="274"/>
      <c r="BL90" s="274"/>
      <c r="BM90" s="274"/>
      <c r="BN90" s="274"/>
      <c r="BO90" s="274"/>
      <c r="BP90" s="274"/>
      <c r="BQ90" s="274"/>
      <c r="BR90" s="274"/>
      <c r="BS90" s="274"/>
      <c r="BT90" s="274"/>
      <c r="BU90" s="274"/>
      <c r="BV90" s="274"/>
      <c r="BW90" s="274"/>
      <c r="BX90" s="274"/>
      <c r="BY90" s="274"/>
      <c r="BZ90" s="274"/>
      <c r="CA90" s="274"/>
      <c r="CB90" s="274"/>
      <c r="CC90" s="274"/>
      <c r="CD90" s="274"/>
      <c r="CE90" s="274"/>
      <c r="CF90" s="274"/>
      <c r="CG90" s="274"/>
      <c r="CH90" s="274"/>
      <c r="CI90" s="274"/>
      <c r="CJ90" s="274"/>
      <c r="CK90" s="274"/>
      <c r="CL90" s="274"/>
      <c r="CM90" s="274"/>
      <c r="CN90" s="274"/>
      <c r="CO90" s="274"/>
      <c r="CP90" s="274"/>
      <c r="CQ90" s="274"/>
      <c r="CR90" s="274"/>
      <c r="CS90" s="274"/>
      <c r="CT90" s="274"/>
      <c r="CU90" s="274"/>
      <c r="CV90" s="274"/>
      <c r="CW90" s="274"/>
      <c r="CX90" s="274"/>
      <c r="CY90" s="274"/>
      <c r="CZ90" s="274"/>
      <c r="DA90" s="274"/>
      <c r="DB90" s="274"/>
      <c r="DC90" s="274"/>
      <c r="DD90" s="274"/>
      <c r="DE90" s="274"/>
      <c r="DF90" s="274"/>
      <c r="DG90" s="274"/>
      <c r="DH90" s="274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</row>
    <row r="91" spans="1:428" s="3" customFormat="1" ht="59.25" customHeight="1">
      <c r="A91" s="268" t="s">
        <v>796</v>
      </c>
      <c r="B91" s="269"/>
      <c r="C91" s="270" t="s">
        <v>300</v>
      </c>
      <c r="D91" s="277" t="s">
        <v>108</v>
      </c>
      <c r="E91" s="271">
        <v>582</v>
      </c>
      <c r="F91" s="272" t="s">
        <v>799</v>
      </c>
      <c r="G91" s="273" t="s">
        <v>761</v>
      </c>
      <c r="H91" s="271" t="s">
        <v>798</v>
      </c>
      <c r="I91" s="273">
        <v>10850</v>
      </c>
      <c r="J91" s="274" t="s">
        <v>784</v>
      </c>
      <c r="K91" s="298" t="s">
        <v>780</v>
      </c>
      <c r="L91" s="298" t="s">
        <v>939</v>
      </c>
      <c r="M91" s="298" t="s">
        <v>940</v>
      </c>
      <c r="N91" s="276" t="s">
        <v>966</v>
      </c>
      <c r="O91" s="276" t="s">
        <v>967</v>
      </c>
      <c r="P91" s="298" t="s">
        <v>1285</v>
      </c>
      <c r="Q91" s="298"/>
      <c r="R91" s="298"/>
      <c r="S91" s="298"/>
      <c r="T91" s="278"/>
      <c r="U91" s="276"/>
      <c r="V91" s="298"/>
      <c r="W91" s="298"/>
      <c r="X91" s="278"/>
      <c r="Y91" s="278"/>
      <c r="Z91" s="278"/>
      <c r="AA91" s="278"/>
      <c r="AB91" s="278"/>
      <c r="AC91" s="278"/>
      <c r="AD91" s="274"/>
      <c r="AE91" s="274"/>
      <c r="AF91" s="274"/>
      <c r="AG91" s="274"/>
      <c r="AH91" s="274"/>
      <c r="AI91" s="274"/>
      <c r="AJ91" s="274"/>
      <c r="AK91" s="274"/>
      <c r="AL91" s="274"/>
      <c r="AM91" s="274"/>
      <c r="AN91" s="274"/>
      <c r="AO91" s="274"/>
      <c r="AP91" s="274"/>
      <c r="AQ91" s="274"/>
      <c r="AR91" s="274"/>
      <c r="AS91" s="274"/>
      <c r="AT91" s="274"/>
      <c r="AU91" s="274"/>
      <c r="AV91" s="274"/>
      <c r="AW91" s="274"/>
      <c r="AX91" s="274"/>
      <c r="AY91" s="274"/>
      <c r="AZ91" s="274"/>
      <c r="BA91" s="274"/>
      <c r="BB91" s="274"/>
      <c r="BC91" s="274"/>
      <c r="BD91" s="274"/>
      <c r="BE91" s="274"/>
      <c r="BF91" s="274"/>
      <c r="BG91" s="274"/>
      <c r="BH91" s="274"/>
      <c r="BI91" s="274"/>
      <c r="BJ91" s="274"/>
      <c r="BK91" s="274"/>
      <c r="BL91" s="274"/>
      <c r="BM91" s="274"/>
      <c r="BN91" s="274"/>
      <c r="BO91" s="274"/>
      <c r="BP91" s="274"/>
      <c r="BQ91" s="274"/>
      <c r="BR91" s="274"/>
      <c r="BS91" s="274"/>
      <c r="BT91" s="274"/>
      <c r="BU91" s="274"/>
      <c r="BV91" s="274"/>
      <c r="BW91" s="274"/>
      <c r="BX91" s="274"/>
      <c r="BY91" s="274"/>
      <c r="BZ91" s="274"/>
      <c r="CA91" s="274"/>
      <c r="CB91" s="274"/>
      <c r="CC91" s="274"/>
      <c r="CD91" s="274"/>
      <c r="CE91" s="274"/>
      <c r="CF91" s="274"/>
      <c r="CG91" s="274"/>
      <c r="CH91" s="274"/>
      <c r="CI91" s="274"/>
      <c r="CJ91" s="274"/>
      <c r="CK91" s="274"/>
      <c r="CL91" s="274"/>
      <c r="CM91" s="274"/>
      <c r="CN91" s="274"/>
      <c r="CO91" s="274"/>
      <c r="CP91" s="274"/>
      <c r="CQ91" s="274"/>
      <c r="CR91" s="274"/>
      <c r="CS91" s="274"/>
      <c r="CT91" s="274"/>
      <c r="CU91" s="274"/>
      <c r="CV91" s="274"/>
      <c r="CW91" s="274"/>
      <c r="CX91" s="274"/>
      <c r="CY91" s="274"/>
      <c r="CZ91" s="274"/>
      <c r="DA91" s="274"/>
      <c r="DB91" s="274"/>
      <c r="DC91" s="274"/>
      <c r="DD91" s="274"/>
      <c r="DE91" s="274"/>
      <c r="DF91" s="274"/>
      <c r="DG91" s="274"/>
      <c r="DH91" s="274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</row>
    <row r="92" spans="1:428" ht="59.25" customHeight="1">
      <c r="A92" s="268" t="str">
        <f>"DS-1671ZJ-SD11"</f>
        <v>DS-1671ZJ-SD11</v>
      </c>
      <c r="B92" s="269"/>
      <c r="C92" s="270" t="s">
        <v>548</v>
      </c>
      <c r="D92" s="271" t="s">
        <v>251</v>
      </c>
      <c r="E92" s="271">
        <v>105</v>
      </c>
      <c r="F92" s="273" t="s">
        <v>279</v>
      </c>
      <c r="G92" s="273" t="s">
        <v>238</v>
      </c>
      <c r="H92" s="273" t="s">
        <v>549</v>
      </c>
      <c r="I92" s="273">
        <v>640</v>
      </c>
      <c r="J92" s="298" t="s">
        <v>262</v>
      </c>
      <c r="K92" s="298" t="s">
        <v>261</v>
      </c>
      <c r="L92" s="274" t="s">
        <v>671</v>
      </c>
      <c r="M92" s="274" t="s">
        <v>672</v>
      </c>
      <c r="N92" s="274" t="s">
        <v>1279</v>
      </c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4"/>
      <c r="AH92" s="274"/>
      <c r="AI92" s="274"/>
      <c r="AJ92" s="274"/>
      <c r="AK92" s="274"/>
      <c r="AL92" s="274"/>
      <c r="AM92" s="274"/>
      <c r="AN92" s="274"/>
      <c r="AO92" s="274"/>
      <c r="AP92" s="274"/>
      <c r="AQ92" s="274"/>
      <c r="AR92" s="274"/>
      <c r="AS92" s="274"/>
      <c r="AT92" s="274"/>
      <c r="AU92" s="274"/>
      <c r="AV92" s="274"/>
      <c r="AW92" s="274"/>
      <c r="AX92" s="274"/>
      <c r="AY92" s="274"/>
      <c r="AZ92" s="274"/>
      <c r="BA92" s="274"/>
      <c r="BB92" s="274"/>
      <c r="BC92" s="274"/>
      <c r="BD92" s="274"/>
      <c r="BE92" s="274"/>
      <c r="BF92" s="274"/>
      <c r="BG92" s="274"/>
      <c r="BH92" s="274"/>
      <c r="BI92" s="274"/>
      <c r="BJ92" s="274"/>
      <c r="BK92" s="274"/>
      <c r="BL92" s="274"/>
      <c r="BM92" s="274"/>
      <c r="BN92" s="274"/>
      <c r="BO92" s="274"/>
      <c r="BP92" s="274"/>
      <c r="BQ92" s="274"/>
      <c r="BR92" s="274"/>
      <c r="BS92" s="274"/>
      <c r="BT92" s="274"/>
      <c r="BU92" s="274"/>
      <c r="BV92" s="274"/>
      <c r="BW92" s="274"/>
      <c r="BX92" s="274"/>
      <c r="BY92" s="274"/>
      <c r="BZ92" s="274"/>
      <c r="CA92" s="274"/>
      <c r="CB92" s="274"/>
      <c r="CC92" s="274"/>
      <c r="CD92" s="274"/>
      <c r="CE92" s="274"/>
      <c r="CF92" s="274"/>
      <c r="CG92" s="274"/>
      <c r="CH92" s="274"/>
      <c r="CI92" s="274"/>
      <c r="CJ92" s="274"/>
      <c r="CK92" s="274"/>
      <c r="CL92" s="274"/>
      <c r="CM92" s="274"/>
      <c r="CN92" s="274"/>
      <c r="CO92" s="274"/>
      <c r="CP92" s="274"/>
      <c r="CQ92" s="274"/>
      <c r="CR92" s="274"/>
      <c r="CS92" s="274"/>
      <c r="CT92" s="274"/>
      <c r="CU92" s="274"/>
      <c r="CV92" s="274"/>
      <c r="CW92" s="274"/>
      <c r="CX92" s="274"/>
      <c r="CY92" s="274"/>
      <c r="CZ92" s="274"/>
      <c r="DA92" s="274"/>
      <c r="DB92" s="274"/>
      <c r="DC92" s="274"/>
      <c r="DD92" s="274"/>
      <c r="DE92" s="274"/>
      <c r="DF92" s="274"/>
      <c r="DG92" s="274"/>
      <c r="DH92" s="274"/>
    </row>
    <row r="93" spans="1:428" ht="59.25" customHeight="1">
      <c r="A93" s="268" t="s">
        <v>494</v>
      </c>
      <c r="B93" s="269"/>
      <c r="C93" s="270" t="s">
        <v>551</v>
      </c>
      <c r="D93" s="277" t="s">
        <v>153</v>
      </c>
      <c r="E93" s="271">
        <v>600</v>
      </c>
      <c r="F93" s="272" t="s">
        <v>327</v>
      </c>
      <c r="G93" s="273" t="s">
        <v>550</v>
      </c>
      <c r="H93" s="272" t="s">
        <v>552</v>
      </c>
      <c r="I93" s="273">
        <v>3330</v>
      </c>
      <c r="J93" s="271"/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4"/>
      <c r="Y93" s="274"/>
      <c r="Z93" s="274"/>
      <c r="AA93" s="274"/>
      <c r="AB93" s="274"/>
      <c r="AC93" s="274"/>
      <c r="AD93" s="274"/>
      <c r="AE93" s="274"/>
      <c r="AF93" s="274"/>
      <c r="AG93" s="274"/>
      <c r="AH93" s="274"/>
      <c r="AI93" s="274"/>
      <c r="AJ93" s="274"/>
      <c r="AK93" s="274"/>
      <c r="AL93" s="274"/>
      <c r="AM93" s="274"/>
      <c r="AN93" s="274"/>
      <c r="AO93" s="274"/>
      <c r="AP93" s="274"/>
      <c r="AQ93" s="274"/>
      <c r="AR93" s="274"/>
      <c r="AS93" s="274"/>
      <c r="AT93" s="274"/>
      <c r="AU93" s="274"/>
      <c r="AV93" s="274"/>
      <c r="AW93" s="274"/>
      <c r="AX93" s="274"/>
      <c r="AY93" s="274"/>
      <c r="AZ93" s="274"/>
      <c r="BA93" s="274"/>
      <c r="BB93" s="274"/>
      <c r="BC93" s="274"/>
      <c r="BD93" s="274"/>
      <c r="BE93" s="274"/>
      <c r="BF93" s="274"/>
      <c r="BG93" s="274"/>
      <c r="BH93" s="274"/>
      <c r="BI93" s="274"/>
      <c r="BJ93" s="274"/>
      <c r="BK93" s="274"/>
      <c r="BL93" s="274"/>
      <c r="BM93" s="274"/>
      <c r="BN93" s="274"/>
      <c r="BO93" s="274"/>
      <c r="BP93" s="274"/>
      <c r="BQ93" s="274"/>
      <c r="BR93" s="274"/>
      <c r="BS93" s="274"/>
      <c r="BT93" s="274"/>
      <c r="BU93" s="274"/>
      <c r="BV93" s="274"/>
      <c r="BW93" s="274"/>
      <c r="BX93" s="274"/>
      <c r="BY93" s="274"/>
      <c r="BZ93" s="274"/>
      <c r="CA93" s="274"/>
      <c r="CB93" s="274"/>
      <c r="CC93" s="274"/>
      <c r="CD93" s="274"/>
      <c r="CE93" s="274"/>
      <c r="CF93" s="274"/>
      <c r="CG93" s="274"/>
      <c r="CH93" s="274"/>
      <c r="CI93" s="274"/>
      <c r="CJ93" s="274"/>
      <c r="CK93" s="274"/>
      <c r="CL93" s="274"/>
      <c r="CM93" s="274"/>
      <c r="CN93" s="274"/>
      <c r="CO93" s="274"/>
      <c r="CP93" s="274"/>
      <c r="CQ93" s="274"/>
      <c r="CR93" s="274"/>
      <c r="CS93" s="274"/>
      <c r="CT93" s="274"/>
      <c r="CU93" s="274"/>
      <c r="CV93" s="274"/>
      <c r="CW93" s="274"/>
      <c r="CX93" s="274"/>
      <c r="CY93" s="274"/>
      <c r="CZ93" s="274"/>
      <c r="DA93" s="274"/>
      <c r="DB93" s="274"/>
      <c r="DC93" s="274"/>
      <c r="DD93" s="274"/>
      <c r="DE93" s="274"/>
      <c r="DF93" s="274"/>
      <c r="DG93" s="274"/>
      <c r="DH93" s="274"/>
    </row>
    <row r="94" spans="1:428" ht="59.25" customHeight="1">
      <c r="A94" s="302" t="s">
        <v>1310</v>
      </c>
      <c r="B94" s="274"/>
      <c r="C94" s="270" t="s">
        <v>1311</v>
      </c>
      <c r="D94" s="293" t="s">
        <v>282</v>
      </c>
      <c r="E94" s="271">
        <v>81</v>
      </c>
      <c r="F94" s="272" t="s">
        <v>215</v>
      </c>
      <c r="G94" s="273" t="s">
        <v>238</v>
      </c>
      <c r="H94" s="272" t="s">
        <v>1312</v>
      </c>
      <c r="I94" s="273">
        <v>473</v>
      </c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274"/>
      <c r="AG94" s="274"/>
      <c r="AH94" s="274"/>
      <c r="AI94" s="274"/>
      <c r="AJ94" s="274"/>
      <c r="AK94" s="274"/>
      <c r="AL94" s="274"/>
      <c r="AM94" s="274"/>
      <c r="AN94" s="274"/>
      <c r="AO94" s="274"/>
      <c r="AP94" s="274"/>
      <c r="AQ94" s="274"/>
      <c r="AR94" s="274"/>
      <c r="AS94" s="274"/>
      <c r="AT94" s="274"/>
      <c r="AU94" s="274"/>
      <c r="AV94" s="274"/>
      <c r="AW94" s="274"/>
      <c r="AX94" s="274"/>
      <c r="AY94" s="274"/>
      <c r="AZ94" s="274"/>
      <c r="BA94" s="274"/>
      <c r="BB94" s="274"/>
      <c r="BC94" s="274"/>
      <c r="BD94" s="274"/>
      <c r="BE94" s="274"/>
      <c r="BF94" s="274"/>
      <c r="BG94" s="274"/>
      <c r="BH94" s="274"/>
      <c r="BI94" s="274"/>
      <c r="BJ94" s="274"/>
      <c r="BK94" s="274"/>
      <c r="BL94" s="274"/>
      <c r="BM94" s="274"/>
      <c r="BN94" s="274"/>
      <c r="BO94" s="274"/>
      <c r="BP94" s="274"/>
      <c r="BQ94" s="274"/>
      <c r="BR94" s="274"/>
      <c r="BS94" s="274"/>
      <c r="BT94" s="274"/>
      <c r="BU94" s="274"/>
      <c r="BV94" s="274"/>
      <c r="BW94" s="274"/>
      <c r="BX94" s="274"/>
      <c r="BY94" s="274"/>
      <c r="BZ94" s="274"/>
      <c r="CA94" s="274"/>
      <c r="CB94" s="274"/>
      <c r="CC94" s="274"/>
      <c r="CD94" s="274"/>
      <c r="CE94" s="274"/>
      <c r="CF94" s="274"/>
      <c r="CG94" s="274"/>
      <c r="CH94" s="274"/>
      <c r="CI94" s="274"/>
      <c r="CJ94" s="274"/>
      <c r="CK94" s="274"/>
      <c r="CL94" s="274"/>
      <c r="CM94" s="274"/>
      <c r="CN94" s="274"/>
      <c r="CO94" s="274"/>
      <c r="CP94" s="274"/>
      <c r="CQ94" s="274"/>
      <c r="CR94" s="274"/>
      <c r="CS94" s="274"/>
      <c r="CT94" s="274"/>
      <c r="CU94" s="274"/>
      <c r="CV94" s="274"/>
      <c r="CW94" s="274"/>
      <c r="CX94" s="274"/>
      <c r="CY94" s="274"/>
      <c r="CZ94" s="274"/>
      <c r="DA94" s="274"/>
      <c r="DB94" s="274"/>
      <c r="DC94" s="274"/>
      <c r="DD94" s="274"/>
      <c r="DE94" s="274"/>
      <c r="DF94" s="274"/>
      <c r="DG94" s="274"/>
      <c r="DH94" s="274"/>
    </row>
    <row r="95" spans="1:428" ht="59.25" customHeight="1">
      <c r="A95" s="302" t="s">
        <v>1313</v>
      </c>
      <c r="B95" s="269"/>
      <c r="C95" s="270" t="s">
        <v>267</v>
      </c>
      <c r="D95" s="273" t="s">
        <v>317</v>
      </c>
      <c r="E95" s="271">
        <v>285</v>
      </c>
      <c r="F95" s="272" t="s">
        <v>327</v>
      </c>
      <c r="G95" s="273" t="s">
        <v>238</v>
      </c>
      <c r="H95" s="272" t="s">
        <v>1314</v>
      </c>
      <c r="I95" s="273">
        <v>1150</v>
      </c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4"/>
      <c r="AH95" s="274"/>
      <c r="AI95" s="274"/>
      <c r="AJ95" s="274"/>
      <c r="AK95" s="274"/>
      <c r="AL95" s="274"/>
      <c r="AM95" s="274"/>
      <c r="AN95" s="274"/>
      <c r="AO95" s="274"/>
      <c r="AP95" s="274"/>
      <c r="AQ95" s="274"/>
      <c r="AR95" s="274"/>
      <c r="AS95" s="274"/>
      <c r="AT95" s="274"/>
      <c r="AU95" s="274"/>
      <c r="AV95" s="274"/>
      <c r="AW95" s="274"/>
      <c r="AX95" s="274"/>
      <c r="AY95" s="274"/>
      <c r="AZ95" s="274"/>
      <c r="BA95" s="274"/>
      <c r="BB95" s="274"/>
      <c r="BC95" s="274"/>
      <c r="BD95" s="274"/>
      <c r="BE95" s="274"/>
      <c r="BF95" s="274"/>
      <c r="BG95" s="274"/>
      <c r="BH95" s="274"/>
      <c r="BI95" s="274"/>
      <c r="BJ95" s="274"/>
      <c r="BK95" s="274"/>
      <c r="BL95" s="274"/>
      <c r="BM95" s="274"/>
      <c r="BN95" s="274"/>
      <c r="BO95" s="274"/>
      <c r="BP95" s="274"/>
      <c r="BQ95" s="274"/>
      <c r="BR95" s="274"/>
      <c r="BS95" s="274"/>
      <c r="BT95" s="274"/>
      <c r="BU95" s="274"/>
      <c r="BV95" s="274"/>
      <c r="BW95" s="274"/>
      <c r="BX95" s="274"/>
      <c r="BY95" s="274"/>
      <c r="BZ95" s="274"/>
      <c r="CA95" s="274"/>
      <c r="CB95" s="274"/>
      <c r="CC95" s="274"/>
      <c r="CD95" s="274"/>
      <c r="CE95" s="274"/>
      <c r="CF95" s="274"/>
      <c r="CG95" s="274"/>
      <c r="CH95" s="274"/>
      <c r="CI95" s="274"/>
      <c r="CJ95" s="274"/>
      <c r="CK95" s="274"/>
      <c r="CL95" s="274"/>
      <c r="CM95" s="274"/>
      <c r="CN95" s="274"/>
      <c r="CO95" s="274"/>
      <c r="CP95" s="274"/>
      <c r="CQ95" s="274"/>
      <c r="CR95" s="274"/>
      <c r="CS95" s="274"/>
      <c r="CT95" s="274"/>
      <c r="CU95" s="274"/>
      <c r="CV95" s="274"/>
      <c r="CW95" s="274"/>
      <c r="CX95" s="274"/>
      <c r="CY95" s="274"/>
      <c r="CZ95" s="274"/>
      <c r="DA95" s="274"/>
      <c r="DB95" s="274"/>
      <c r="DC95" s="274"/>
      <c r="DD95" s="274"/>
      <c r="DE95" s="274"/>
      <c r="DF95" s="274"/>
      <c r="DG95" s="274"/>
      <c r="DH95" s="274"/>
    </row>
    <row r="96" spans="1:428" ht="59.25" customHeight="1">
      <c r="A96" s="302" t="s">
        <v>2209</v>
      </c>
      <c r="B96" s="306"/>
      <c r="C96" s="270" t="s">
        <v>1316</v>
      </c>
      <c r="D96" s="273" t="s">
        <v>108</v>
      </c>
      <c r="E96" s="271">
        <v>1200</v>
      </c>
      <c r="F96" s="272" t="s">
        <v>146</v>
      </c>
      <c r="G96" s="273" t="s">
        <v>761</v>
      </c>
      <c r="H96" s="272" t="s">
        <v>2210</v>
      </c>
      <c r="I96" s="273">
        <v>2500</v>
      </c>
      <c r="J96" s="307" t="s">
        <v>1959</v>
      </c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4"/>
      <c r="AH96" s="274"/>
      <c r="AI96" s="274"/>
      <c r="AJ96" s="274"/>
      <c r="AK96" s="274"/>
      <c r="AL96" s="274"/>
      <c r="AM96" s="274"/>
      <c r="AN96" s="274"/>
      <c r="AO96" s="274"/>
      <c r="AP96" s="274"/>
      <c r="AQ96" s="274"/>
      <c r="AR96" s="274"/>
      <c r="AS96" s="274"/>
      <c r="AT96" s="274"/>
      <c r="AU96" s="274"/>
      <c r="AV96" s="274"/>
      <c r="AW96" s="274"/>
      <c r="AX96" s="274"/>
      <c r="AY96" s="274"/>
      <c r="AZ96" s="274"/>
      <c r="BA96" s="274"/>
      <c r="BB96" s="274"/>
      <c r="BC96" s="274"/>
      <c r="BD96" s="274"/>
      <c r="BE96" s="274"/>
      <c r="BF96" s="274"/>
      <c r="BG96" s="274"/>
      <c r="BH96" s="274"/>
      <c r="BI96" s="274"/>
      <c r="BJ96" s="274"/>
      <c r="BK96" s="274"/>
      <c r="BL96" s="274"/>
      <c r="BM96" s="274"/>
      <c r="BN96" s="274"/>
      <c r="BO96" s="274"/>
      <c r="BP96" s="274"/>
      <c r="BQ96" s="274"/>
      <c r="BR96" s="274"/>
      <c r="BS96" s="274"/>
      <c r="BT96" s="274"/>
      <c r="BU96" s="274"/>
      <c r="BV96" s="274"/>
      <c r="BW96" s="274"/>
      <c r="BX96" s="274"/>
      <c r="BY96" s="274"/>
      <c r="BZ96" s="274"/>
      <c r="CA96" s="274"/>
      <c r="CB96" s="274"/>
      <c r="CC96" s="274"/>
      <c r="CD96" s="274"/>
      <c r="CE96" s="274"/>
      <c r="CF96" s="274"/>
      <c r="CG96" s="274"/>
      <c r="CH96" s="274"/>
      <c r="CI96" s="274"/>
      <c r="CJ96" s="274"/>
      <c r="CK96" s="274"/>
      <c r="CL96" s="274"/>
      <c r="CM96" s="274"/>
      <c r="CN96" s="274"/>
      <c r="CO96" s="274"/>
      <c r="CP96" s="274"/>
      <c r="CQ96" s="274"/>
      <c r="CR96" s="274"/>
      <c r="CS96" s="274"/>
      <c r="CT96" s="274"/>
      <c r="CU96" s="274"/>
      <c r="CV96" s="274"/>
      <c r="CW96" s="274"/>
      <c r="CX96" s="274"/>
      <c r="CY96" s="274"/>
      <c r="CZ96" s="274"/>
      <c r="DA96" s="274"/>
      <c r="DB96" s="274"/>
      <c r="DC96" s="274"/>
      <c r="DD96" s="274"/>
      <c r="DE96" s="274"/>
      <c r="DF96" s="274"/>
      <c r="DG96" s="274"/>
      <c r="DH96" s="274"/>
    </row>
    <row r="97" spans="1:112" ht="59.25" customHeight="1">
      <c r="A97" s="303" t="s">
        <v>1315</v>
      </c>
      <c r="B97" s="269"/>
      <c r="C97" s="270" t="s">
        <v>1316</v>
      </c>
      <c r="D97" s="293" t="s">
        <v>282</v>
      </c>
      <c r="E97" s="271">
        <v>1795</v>
      </c>
      <c r="F97" s="272" t="s">
        <v>327</v>
      </c>
      <c r="G97" s="273" t="s">
        <v>761</v>
      </c>
      <c r="H97" s="272" t="s">
        <v>1317</v>
      </c>
      <c r="I97" s="273">
        <v>1981</v>
      </c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74"/>
      <c r="AW97" s="274"/>
      <c r="AX97" s="274"/>
      <c r="AY97" s="274"/>
      <c r="AZ97" s="274"/>
      <c r="BA97" s="274"/>
      <c r="BB97" s="274"/>
      <c r="BC97" s="274"/>
      <c r="BD97" s="274"/>
      <c r="BE97" s="274"/>
      <c r="BF97" s="274"/>
      <c r="BG97" s="274"/>
      <c r="BH97" s="274"/>
      <c r="BI97" s="274"/>
      <c r="BJ97" s="274"/>
      <c r="BK97" s="274"/>
      <c r="BL97" s="274"/>
      <c r="BM97" s="274"/>
      <c r="BN97" s="274"/>
      <c r="BO97" s="274"/>
      <c r="BP97" s="274"/>
      <c r="BQ97" s="274"/>
      <c r="BR97" s="274"/>
      <c r="BS97" s="274"/>
      <c r="BT97" s="274"/>
      <c r="BU97" s="274"/>
      <c r="BV97" s="274"/>
      <c r="BW97" s="274"/>
      <c r="BX97" s="274"/>
      <c r="BY97" s="274"/>
      <c r="BZ97" s="274"/>
      <c r="CA97" s="274"/>
      <c r="CB97" s="274"/>
      <c r="CC97" s="274"/>
      <c r="CD97" s="274"/>
      <c r="CE97" s="274"/>
      <c r="CF97" s="274"/>
      <c r="CG97" s="274"/>
      <c r="CH97" s="274"/>
      <c r="CI97" s="274"/>
      <c r="CJ97" s="274"/>
      <c r="CK97" s="274"/>
      <c r="CL97" s="274"/>
      <c r="CM97" s="274"/>
      <c r="CN97" s="274"/>
      <c r="CO97" s="274"/>
      <c r="CP97" s="274"/>
      <c r="CQ97" s="274"/>
      <c r="CR97" s="274"/>
      <c r="CS97" s="274"/>
      <c r="CT97" s="274"/>
      <c r="CU97" s="274"/>
      <c r="CV97" s="274"/>
      <c r="CW97" s="274"/>
      <c r="CX97" s="274"/>
      <c r="CY97" s="274"/>
      <c r="CZ97" s="274"/>
      <c r="DA97" s="274"/>
      <c r="DB97" s="274"/>
      <c r="DC97" s="274"/>
      <c r="DD97" s="274"/>
      <c r="DE97" s="274"/>
      <c r="DF97" s="274"/>
      <c r="DG97" s="274"/>
      <c r="DH97" s="274"/>
    </row>
  </sheetData>
  <sheetProtection algorithmName="SHA-512" hashValue="GFROyJiyP9Gn3Emo69/42LdVY0yKtJdFUORqp+AvccX6oGrtLiazcUw21vAObkrD45cnlEj/qBxdV0SsSXOW6w==" saltValue="u8O57+UWJHOPL/27IGEpCg==" spinCount="100000" sheet="1" objects="1" scenarios="1"/>
  <mergeCells count="1">
    <mergeCell ref="E1:G1"/>
  </mergeCells>
  <phoneticPr fontId="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90" r:id="rId4" name="Button 10">
              <controlPr defaultSize="0" print="0" autoFill="0" autoPict="0" macro="[0]!Sheet17.Show_UserForm">
                <anchor moveWithCells="1" sizeWithCells="1">
                  <from>
                    <xdr:col>0</xdr:col>
                    <xdr:colOff>200025</xdr:colOff>
                    <xdr:row>0</xdr:row>
                    <xdr:rowOff>333375</xdr:rowOff>
                  </from>
                  <to>
                    <xdr:col>0</xdr:col>
                    <xdr:colOff>1409700</xdr:colOff>
                    <xdr:row>0</xdr:row>
                    <xdr:rowOff>752475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L7"/>
  <sheetViews>
    <sheetView showGridLines="0" rightToLeft="1" zoomScaleNormal="100" workbookViewId="0">
      <pane ySplit="1" topLeftCell="A2" activePane="bottomLeft" state="frozen"/>
      <selection activeCell="A3" sqref="A3"/>
      <selection pane="bottomLeft" activeCell="C3" sqref="C3"/>
    </sheetView>
  </sheetViews>
  <sheetFormatPr defaultRowHeight="14.25"/>
  <cols>
    <col min="1" max="1" width="17.375" customWidth="1"/>
    <col min="2" max="2" width="21.375" customWidth="1"/>
    <col min="3" max="3" width="19.75" customWidth="1"/>
    <col min="4" max="4" width="18.375" customWidth="1"/>
    <col min="5" max="6" width="13.25" bestFit="1" customWidth="1"/>
    <col min="7" max="7" width="22.75" customWidth="1"/>
    <col min="8" max="8" width="13" customWidth="1"/>
  </cols>
  <sheetData>
    <row r="1" spans="1:12" ht="96" customHeight="1">
      <c r="D1" s="409" t="s">
        <v>1839</v>
      </c>
      <c r="E1" s="396"/>
      <c r="F1" s="396"/>
      <c r="G1" s="396"/>
    </row>
    <row r="2" spans="1:12" ht="31.5">
      <c r="A2" s="160" t="s">
        <v>182</v>
      </c>
      <c r="B2" s="169" t="s">
        <v>10</v>
      </c>
      <c r="C2" s="169" t="s">
        <v>202</v>
      </c>
      <c r="D2" s="161" t="s">
        <v>1162</v>
      </c>
      <c r="E2" s="161" t="s">
        <v>1392</v>
      </c>
      <c r="F2" s="161" t="s">
        <v>1393</v>
      </c>
      <c r="G2" s="161" t="s">
        <v>1394</v>
      </c>
    </row>
    <row r="3" spans="1:12" ht="39.950000000000003" customHeight="1">
      <c r="A3" s="372" t="s">
        <v>183</v>
      </c>
      <c r="B3" s="95"/>
      <c r="C3" s="122" t="s">
        <v>381</v>
      </c>
      <c r="D3" s="199" t="s">
        <v>1251</v>
      </c>
      <c r="E3" s="199" t="s">
        <v>1251</v>
      </c>
      <c r="F3" s="199" t="s">
        <v>1395</v>
      </c>
      <c r="G3" s="199" t="s">
        <v>1395</v>
      </c>
      <c r="I3" s="341"/>
      <c r="J3" s="341"/>
      <c r="K3" s="341"/>
      <c r="L3" s="341"/>
    </row>
    <row r="4" spans="1:12" ht="39.950000000000003" customHeight="1">
      <c r="A4" s="372" t="s">
        <v>184</v>
      </c>
      <c r="B4" s="95"/>
      <c r="C4" s="122" t="s">
        <v>381</v>
      </c>
      <c r="D4" s="199" t="s">
        <v>1251</v>
      </c>
      <c r="E4" s="199" t="s">
        <v>1251</v>
      </c>
      <c r="F4" s="199" t="s">
        <v>1251</v>
      </c>
      <c r="G4" s="199" t="s">
        <v>1395</v>
      </c>
      <c r="I4" s="341"/>
      <c r="J4" s="341"/>
      <c r="K4" s="341"/>
      <c r="L4" s="341"/>
    </row>
    <row r="5" spans="1:12" ht="39.950000000000003" customHeight="1">
      <c r="A5" s="372" t="s">
        <v>185</v>
      </c>
      <c r="B5" s="95"/>
      <c r="C5" s="122" t="s">
        <v>381</v>
      </c>
      <c r="D5" s="199" t="s">
        <v>1251</v>
      </c>
      <c r="E5" s="199" t="s">
        <v>1251</v>
      </c>
      <c r="F5" s="199" t="s">
        <v>1251</v>
      </c>
      <c r="G5" s="199" t="s">
        <v>1251</v>
      </c>
      <c r="I5" s="341"/>
      <c r="J5" s="341"/>
      <c r="K5" s="341"/>
      <c r="L5" s="341"/>
    </row>
    <row r="6" spans="1:12" ht="39.950000000000003" customHeight="1">
      <c r="A6" s="372" t="s">
        <v>186</v>
      </c>
      <c r="B6" s="95"/>
      <c r="C6" s="122" t="s">
        <v>381</v>
      </c>
      <c r="D6" s="199" t="s">
        <v>1251</v>
      </c>
      <c r="E6" s="199" t="s">
        <v>1251</v>
      </c>
      <c r="F6" s="199" t="s">
        <v>1251</v>
      </c>
      <c r="G6" s="199" t="s">
        <v>1251</v>
      </c>
      <c r="I6" s="341"/>
      <c r="J6" s="341"/>
      <c r="K6" s="341"/>
      <c r="L6" s="341"/>
    </row>
    <row r="7" spans="1:12" ht="39.950000000000003" customHeight="1">
      <c r="A7" s="372" t="s">
        <v>380</v>
      </c>
      <c r="B7" s="95"/>
      <c r="C7" s="122" t="s">
        <v>381</v>
      </c>
      <c r="D7" s="199" t="s">
        <v>1251</v>
      </c>
      <c r="E7" s="199" t="s">
        <v>1251</v>
      </c>
      <c r="F7" s="199" t="s">
        <v>1251</v>
      </c>
      <c r="G7" s="199" t="s">
        <v>1251</v>
      </c>
      <c r="I7" s="341"/>
      <c r="J7" s="341"/>
      <c r="K7" s="341"/>
      <c r="L7" s="341"/>
    </row>
  </sheetData>
  <sheetProtection algorithmName="SHA-512" hashValue="UhU4I7MJ6l9t1HODiNF+u/gQGnQ5fpY/BuAnXaiGumbyzZoI6erzYiC1OmKlmlpuahaQTvOIvdUwIRgV+sDIIg==" saltValue="qACYZVRWJAJgEI6Ao/OP8A==" spinCount="100000" sheet="1" objects="1" scenarios="1"/>
  <mergeCells count="1">
    <mergeCell ref="D1:G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69" r:id="rId4" name="Button 1">
              <controlPr defaultSize="0" print="0" autoFill="0" autoPict="0" macro="[0]!Sheet15.HDD_show_main_menu">
                <anchor moveWithCells="1" sizeWithCells="1">
                  <from>
                    <xdr:col>0</xdr:col>
                    <xdr:colOff>190500</xdr:colOff>
                    <xdr:row>0</xdr:row>
                    <xdr:rowOff>314325</xdr:rowOff>
                  </from>
                  <to>
                    <xdr:col>1</xdr:col>
                    <xdr:colOff>76200</xdr:colOff>
                    <xdr:row>0</xdr:row>
                    <xdr:rowOff>733425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DF27-DA84-475F-AE28-F33EC0F6973D}">
  <sheetPr codeName="Sheet24">
    <tabColor rgb="FF7030A0"/>
  </sheetPr>
  <dimension ref="A1:H39"/>
  <sheetViews>
    <sheetView rightToLeft="1" zoomScaleNormal="100" workbookViewId="0">
      <selection activeCell="D43" sqref="D43"/>
    </sheetView>
  </sheetViews>
  <sheetFormatPr defaultColWidth="9.125" defaultRowHeight="14.25"/>
  <cols>
    <col min="1" max="1" width="17.75" style="40" customWidth="1"/>
    <col min="2" max="2" width="36" style="11" customWidth="1"/>
    <col min="3" max="3" width="35.5" style="11" customWidth="1"/>
    <col min="4" max="4" width="83.125" style="41" customWidth="1"/>
    <col min="5" max="5" width="16" style="40" customWidth="1"/>
    <col min="6" max="6" width="16.75" style="11" customWidth="1"/>
    <col min="7" max="16384" width="9.125" style="11"/>
  </cols>
  <sheetData>
    <row r="1" spans="1:8" ht="24" thickBot="1">
      <c r="A1" s="413" t="s">
        <v>1821</v>
      </c>
      <c r="B1" s="414"/>
      <c r="C1" s="414"/>
      <c r="D1" s="414"/>
      <c r="E1" s="414"/>
      <c r="F1" s="415"/>
    </row>
    <row r="2" spans="1:8" ht="19.5" thickBot="1">
      <c r="A2" s="378"/>
      <c r="B2" s="337" t="s">
        <v>1683</v>
      </c>
      <c r="C2" s="338" t="s">
        <v>1396</v>
      </c>
      <c r="D2" s="338" t="s">
        <v>1684</v>
      </c>
      <c r="E2" s="339" t="s">
        <v>1685</v>
      </c>
      <c r="F2" s="379" t="s">
        <v>1686</v>
      </c>
    </row>
    <row r="3" spans="1:8" ht="87.75">
      <c r="A3" s="423" t="s">
        <v>1687</v>
      </c>
      <c r="B3" s="326" t="s">
        <v>1688</v>
      </c>
      <c r="C3" s="346" t="s">
        <v>1689</v>
      </c>
      <c r="D3" s="340" t="s">
        <v>1690</v>
      </c>
      <c r="E3" s="336">
        <v>401000274</v>
      </c>
      <c r="F3" s="380">
        <v>1070</v>
      </c>
    </row>
    <row r="4" spans="1:8" ht="37.5">
      <c r="A4" s="423"/>
      <c r="B4" s="326" t="s">
        <v>2080</v>
      </c>
      <c r="C4" s="330" t="s">
        <v>2085</v>
      </c>
      <c r="D4" s="340" t="s">
        <v>2083</v>
      </c>
      <c r="E4" s="336">
        <v>400101076</v>
      </c>
      <c r="F4" s="380">
        <v>9800</v>
      </c>
    </row>
    <row r="5" spans="1:8" ht="33" customHeight="1">
      <c r="A5" s="423"/>
      <c r="B5" s="326" t="s">
        <v>2081</v>
      </c>
      <c r="C5" s="330" t="s">
        <v>2084</v>
      </c>
      <c r="D5" s="340" t="s">
        <v>2082</v>
      </c>
      <c r="E5" s="336">
        <v>401001003</v>
      </c>
      <c r="F5" s="380">
        <v>25900</v>
      </c>
    </row>
    <row r="6" spans="1:8" ht="165.6" customHeight="1">
      <c r="A6" s="423"/>
      <c r="B6" s="326" t="s">
        <v>1691</v>
      </c>
      <c r="C6" s="330" t="s">
        <v>1692</v>
      </c>
      <c r="D6" s="335" t="s">
        <v>1693</v>
      </c>
      <c r="E6" s="336">
        <v>400101077</v>
      </c>
      <c r="F6" s="380">
        <v>40400</v>
      </c>
    </row>
    <row r="7" spans="1:8" ht="37.5" customHeight="1" thickBot="1">
      <c r="A7" s="423"/>
      <c r="B7" s="326" t="s">
        <v>1694</v>
      </c>
      <c r="C7" s="330" t="s">
        <v>1695</v>
      </c>
      <c r="D7" s="331" t="s">
        <v>1696</v>
      </c>
      <c r="E7" s="334">
        <v>400101055</v>
      </c>
      <c r="F7" s="380">
        <v>220</v>
      </c>
      <c r="G7" s="347"/>
      <c r="H7" s="347"/>
    </row>
    <row r="8" spans="1:8" ht="21">
      <c r="A8" s="422" t="s">
        <v>1697</v>
      </c>
      <c r="B8" s="418" t="s">
        <v>1823</v>
      </c>
      <c r="C8" s="418"/>
      <c r="D8" s="418"/>
      <c r="E8" s="418"/>
      <c r="F8" s="419"/>
    </row>
    <row r="9" spans="1:8" ht="117.6" customHeight="1">
      <c r="A9" s="423"/>
      <c r="B9" s="326" t="s">
        <v>1698</v>
      </c>
      <c r="C9" s="330" t="s">
        <v>1699</v>
      </c>
      <c r="D9" s="331" t="s">
        <v>1700</v>
      </c>
      <c r="E9" s="334">
        <v>401000057</v>
      </c>
      <c r="F9" s="380">
        <v>880</v>
      </c>
    </row>
    <row r="10" spans="1:8" ht="111" customHeight="1" thickBot="1">
      <c r="A10" s="424"/>
      <c r="B10" s="326" t="s">
        <v>1701</v>
      </c>
      <c r="C10" s="330" t="s">
        <v>1702</v>
      </c>
      <c r="D10" s="331" t="s">
        <v>1703</v>
      </c>
      <c r="E10" s="334">
        <v>401000239</v>
      </c>
      <c r="F10" s="380">
        <v>1490</v>
      </c>
    </row>
    <row r="11" spans="1:8" ht="21.75" customHeight="1" thickBot="1">
      <c r="A11" s="410" t="s">
        <v>1704</v>
      </c>
      <c r="B11" s="416" t="s">
        <v>1822</v>
      </c>
      <c r="C11" s="416"/>
      <c r="D11" s="416"/>
      <c r="E11" s="416"/>
      <c r="F11" s="417"/>
    </row>
    <row r="12" spans="1:8" ht="73.5">
      <c r="A12" s="423"/>
      <c r="B12" s="326" t="s">
        <v>1705</v>
      </c>
      <c r="C12" s="330" t="s">
        <v>1706</v>
      </c>
      <c r="D12" s="331" t="s">
        <v>1707</v>
      </c>
      <c r="E12" s="334">
        <v>401000056</v>
      </c>
      <c r="F12" s="381">
        <v>580</v>
      </c>
    </row>
    <row r="13" spans="1:8" ht="91.5" customHeight="1">
      <c r="A13" s="423"/>
      <c r="B13" s="326" t="s">
        <v>1708</v>
      </c>
      <c r="C13" s="330" t="s">
        <v>1709</v>
      </c>
      <c r="D13" s="333" t="s">
        <v>1710</v>
      </c>
      <c r="E13" s="334">
        <v>401000173</v>
      </c>
      <c r="F13" s="381">
        <v>2200</v>
      </c>
    </row>
    <row r="14" spans="1:8" ht="102">
      <c r="A14" s="423"/>
      <c r="B14" s="326" t="s">
        <v>1711</v>
      </c>
      <c r="C14" s="330" t="s">
        <v>1712</v>
      </c>
      <c r="D14" s="333" t="s">
        <v>1713</v>
      </c>
      <c r="E14" s="334">
        <v>401000422</v>
      </c>
      <c r="F14" s="381">
        <v>1200</v>
      </c>
    </row>
    <row r="15" spans="1:8" ht="117" customHeight="1">
      <c r="A15" s="423"/>
      <c r="B15" s="326" t="s">
        <v>1714</v>
      </c>
      <c r="C15" s="330" t="s">
        <v>1715</v>
      </c>
      <c r="D15" s="333" t="s">
        <v>1716</v>
      </c>
      <c r="E15" s="334" t="str">
        <f>"401000423"</f>
        <v>401000423</v>
      </c>
      <c r="F15" s="381">
        <v>165</v>
      </c>
    </row>
    <row r="16" spans="1:8" ht="117" customHeight="1" thickBot="1">
      <c r="A16" s="424"/>
      <c r="B16" s="326" t="s">
        <v>1717</v>
      </c>
      <c r="C16" s="330" t="s">
        <v>1718</v>
      </c>
      <c r="D16" s="333" t="s">
        <v>1719</v>
      </c>
      <c r="E16" s="334" t="s">
        <v>1720</v>
      </c>
      <c r="F16" s="381">
        <v>1060</v>
      </c>
    </row>
    <row r="17" spans="1:6" ht="21.75" customHeight="1" thickBot="1">
      <c r="A17" s="410" t="s">
        <v>1721</v>
      </c>
      <c r="B17" s="416" t="s">
        <v>1824</v>
      </c>
      <c r="C17" s="416"/>
      <c r="D17" s="416"/>
      <c r="E17" s="416"/>
      <c r="F17" s="420"/>
    </row>
    <row r="18" spans="1:6" ht="37.5">
      <c r="A18" s="423"/>
      <c r="B18" s="326" t="s">
        <v>2038</v>
      </c>
      <c r="C18" s="327" t="s">
        <v>2039</v>
      </c>
      <c r="D18" s="328" t="s">
        <v>2040</v>
      </c>
      <c r="E18" s="329">
        <v>401000702</v>
      </c>
      <c r="F18" s="381">
        <v>350</v>
      </c>
    </row>
    <row r="19" spans="1:6" ht="45">
      <c r="A19" s="423"/>
      <c r="B19" s="326" t="s">
        <v>1722</v>
      </c>
      <c r="C19" s="330" t="s">
        <v>1723</v>
      </c>
      <c r="D19" s="331" t="s">
        <v>1724</v>
      </c>
      <c r="E19" s="329">
        <v>401000019</v>
      </c>
      <c r="F19" s="381">
        <v>190</v>
      </c>
    </row>
    <row r="20" spans="1:6" ht="20.25" customHeight="1">
      <c r="A20" s="423"/>
      <c r="B20" s="332"/>
      <c r="C20" s="332"/>
      <c r="D20" s="331"/>
      <c r="E20" s="329"/>
      <c r="F20" s="381"/>
    </row>
    <row r="21" spans="1:6" ht="76.5" customHeight="1">
      <c r="A21" s="423"/>
      <c r="B21" s="326" t="s">
        <v>1725</v>
      </c>
      <c r="C21" s="330" t="s">
        <v>1726</v>
      </c>
      <c r="D21" s="331" t="s">
        <v>1727</v>
      </c>
      <c r="E21" s="329">
        <v>401000023</v>
      </c>
      <c r="F21" s="381">
        <v>4400</v>
      </c>
    </row>
    <row r="22" spans="1:6" ht="59.25">
      <c r="A22" s="423"/>
      <c r="B22" s="326" t="s">
        <v>1728</v>
      </c>
      <c r="C22" s="330" t="s">
        <v>1729</v>
      </c>
      <c r="D22" s="331" t="s">
        <v>1730</v>
      </c>
      <c r="E22" s="329">
        <v>401000131</v>
      </c>
      <c r="F22" s="381">
        <v>1760</v>
      </c>
    </row>
    <row r="23" spans="1:6" ht="59.25">
      <c r="A23" s="423"/>
      <c r="B23" s="326" t="s">
        <v>1731</v>
      </c>
      <c r="C23" s="330" t="s">
        <v>1732</v>
      </c>
      <c r="D23" s="331" t="s">
        <v>1733</v>
      </c>
      <c r="E23" s="329">
        <v>401000087</v>
      </c>
      <c r="F23" s="381">
        <v>4400</v>
      </c>
    </row>
    <row r="24" spans="1:6" ht="45">
      <c r="A24" s="423"/>
      <c r="B24" s="326" t="s">
        <v>1734</v>
      </c>
      <c r="C24" s="330" t="s">
        <v>1735</v>
      </c>
      <c r="D24" s="333" t="s">
        <v>1736</v>
      </c>
      <c r="E24" s="329">
        <v>401000172</v>
      </c>
      <c r="F24" s="381">
        <v>55</v>
      </c>
    </row>
    <row r="25" spans="1:6" ht="73.5">
      <c r="A25" s="423"/>
      <c r="B25" s="326" t="s">
        <v>1737</v>
      </c>
      <c r="C25" s="330" t="s">
        <v>1738</v>
      </c>
      <c r="D25" s="331" t="s">
        <v>1739</v>
      </c>
      <c r="E25" s="334">
        <v>401000128</v>
      </c>
      <c r="F25" s="381">
        <v>530</v>
      </c>
    </row>
    <row r="26" spans="1:6" ht="73.5">
      <c r="A26" s="423"/>
      <c r="B26" s="326" t="s">
        <v>1740</v>
      </c>
      <c r="C26" s="330" t="s">
        <v>1741</v>
      </c>
      <c r="D26" s="331" t="s">
        <v>1742</v>
      </c>
      <c r="E26" s="334">
        <v>401000038</v>
      </c>
      <c r="F26" s="381">
        <v>4420</v>
      </c>
    </row>
    <row r="27" spans="1:6" ht="74.25" thickBot="1">
      <c r="A27" s="424"/>
      <c r="B27" s="326" t="s">
        <v>1743</v>
      </c>
      <c r="C27" s="330" t="s">
        <v>1744</v>
      </c>
      <c r="D27" s="335" t="s">
        <v>1745</v>
      </c>
      <c r="E27" s="336">
        <v>401000242</v>
      </c>
      <c r="F27" s="381">
        <v>100</v>
      </c>
    </row>
    <row r="28" spans="1:6" ht="88.5" thickBot="1">
      <c r="A28" s="425" t="s">
        <v>1746</v>
      </c>
      <c r="B28" s="205" t="s">
        <v>1747</v>
      </c>
      <c r="C28" s="201" t="s">
        <v>1748</v>
      </c>
      <c r="D28" s="203" t="s">
        <v>1749</v>
      </c>
      <c r="E28" s="265">
        <v>401000005</v>
      </c>
      <c r="F28" s="382">
        <v>5400</v>
      </c>
    </row>
    <row r="29" spans="1:6" ht="75" thickTop="1" thickBot="1">
      <c r="A29" s="426"/>
      <c r="B29" s="263" t="s">
        <v>1750</v>
      </c>
      <c r="C29" s="383" t="s">
        <v>1751</v>
      </c>
      <c r="D29" s="204" t="s">
        <v>1752</v>
      </c>
      <c r="E29" s="266">
        <v>401000347</v>
      </c>
      <c r="F29" s="382">
        <v>275</v>
      </c>
    </row>
    <row r="30" spans="1:6" ht="21.75" thickBot="1">
      <c r="A30" s="410" t="s">
        <v>1753</v>
      </c>
      <c r="B30" s="427" t="s">
        <v>1825</v>
      </c>
      <c r="C30" s="427"/>
      <c r="D30" s="427"/>
      <c r="E30" s="427"/>
      <c r="F30" s="420"/>
    </row>
    <row r="31" spans="1:6" ht="38.25" thickBot="1">
      <c r="A31" s="421"/>
      <c r="B31" s="205" t="s">
        <v>1754</v>
      </c>
      <c r="C31" s="201" t="s">
        <v>1755</v>
      </c>
      <c r="D31" s="203" t="s">
        <v>1756</v>
      </c>
      <c r="E31" s="265">
        <v>401000042</v>
      </c>
      <c r="F31" s="382">
        <v>110</v>
      </c>
    </row>
    <row r="32" spans="1:6" ht="36.75" customHeight="1" thickTop="1" thickBot="1">
      <c r="A32" s="411"/>
      <c r="B32" s="200" t="s">
        <v>1757</v>
      </c>
      <c r="C32" s="201" t="s">
        <v>1758</v>
      </c>
      <c r="D32" s="202" t="s">
        <v>1759</v>
      </c>
      <c r="E32" s="264">
        <v>401000043</v>
      </c>
      <c r="F32" s="382">
        <v>880</v>
      </c>
    </row>
    <row r="33" spans="1:6" ht="36.75" customHeight="1" thickTop="1" thickBot="1">
      <c r="A33" s="384" t="s">
        <v>1760</v>
      </c>
      <c r="B33" s="200" t="s">
        <v>1761</v>
      </c>
      <c r="C33" s="201" t="s">
        <v>1762</v>
      </c>
      <c r="D33" s="202"/>
      <c r="E33" s="264">
        <v>401000563</v>
      </c>
      <c r="F33" s="382">
        <v>4580</v>
      </c>
    </row>
    <row r="34" spans="1:6" ht="36.75" customHeight="1" thickTop="1" thickBot="1">
      <c r="A34" s="410" t="s">
        <v>1763</v>
      </c>
      <c r="B34" s="200" t="s">
        <v>1764</v>
      </c>
      <c r="C34" s="201" t="s">
        <v>1765</v>
      </c>
      <c r="D34" s="206" t="s">
        <v>1766</v>
      </c>
      <c r="E34" s="264">
        <v>401000236</v>
      </c>
      <c r="F34" s="382">
        <v>17500</v>
      </c>
    </row>
    <row r="35" spans="1:6" ht="36.75" customHeight="1" thickTop="1" thickBot="1">
      <c r="A35" s="411"/>
      <c r="B35" s="200" t="s">
        <v>1767</v>
      </c>
      <c r="C35" s="201" t="s">
        <v>1768</v>
      </c>
      <c r="D35" s="206" t="s">
        <v>1769</v>
      </c>
      <c r="E35" s="264">
        <v>401000309</v>
      </c>
      <c r="F35" s="382">
        <v>4420</v>
      </c>
    </row>
    <row r="36" spans="1:6" ht="166.5" customHeight="1" thickBot="1">
      <c r="A36" s="410" t="s">
        <v>1770</v>
      </c>
      <c r="B36" s="200" t="s">
        <v>1771</v>
      </c>
      <c r="C36" s="201" t="s">
        <v>1772</v>
      </c>
      <c r="D36" s="206" t="s">
        <v>1773</v>
      </c>
      <c r="E36" s="267" t="str">
        <f>"401000003"</f>
        <v>401000003</v>
      </c>
      <c r="F36" s="382">
        <v>53000</v>
      </c>
    </row>
    <row r="37" spans="1:6" ht="78" customHeight="1" thickBot="1">
      <c r="A37" s="411"/>
      <c r="B37" s="200" t="s">
        <v>1774</v>
      </c>
      <c r="C37" s="201" t="s">
        <v>1775</v>
      </c>
      <c r="D37" s="206" t="s">
        <v>1776</v>
      </c>
      <c r="E37" s="267" t="str">
        <f>"401000004"</f>
        <v>401000004</v>
      </c>
      <c r="F37" s="382">
        <v>2640</v>
      </c>
    </row>
    <row r="38" spans="1:6" ht="195" customHeight="1" thickBot="1">
      <c r="A38" s="410" t="s">
        <v>1777</v>
      </c>
      <c r="B38" s="200" t="s">
        <v>1778</v>
      </c>
      <c r="C38" s="201" t="s">
        <v>1779</v>
      </c>
      <c r="D38" s="206" t="s">
        <v>1780</v>
      </c>
      <c r="E38" s="267" t="s">
        <v>1781</v>
      </c>
      <c r="F38" s="382">
        <v>1320</v>
      </c>
    </row>
    <row r="39" spans="1:6" ht="99.95" customHeight="1" thickBot="1">
      <c r="A39" s="412"/>
      <c r="B39" s="385" t="s">
        <v>1782</v>
      </c>
      <c r="C39" s="386" t="s">
        <v>1783</v>
      </c>
      <c r="D39" s="387" t="s">
        <v>1784</v>
      </c>
      <c r="E39" s="388" t="s">
        <v>1785</v>
      </c>
      <c r="F39" s="389">
        <v>660</v>
      </c>
    </row>
  </sheetData>
  <sheetProtection algorithmName="SHA-512" hashValue="yVg1nVkJEtcxCJhiodld9ZTS1RzHCjyLUGX4yU+Dco66hF3+c4TXYq+uwWTCaFr2q9eJnPPSt2KvNbaMd898Pw==" saltValue="4IT3Vk0BEMFU30O8dN8xNg==" spinCount="100000" sheet="1" objects="1" scenarios="1"/>
  <mergeCells count="14">
    <mergeCell ref="A34:A35"/>
    <mergeCell ref="A36:A37"/>
    <mergeCell ref="A38:A39"/>
    <mergeCell ref="A1:F1"/>
    <mergeCell ref="B11:F11"/>
    <mergeCell ref="B8:F8"/>
    <mergeCell ref="B17:F17"/>
    <mergeCell ref="A30:A32"/>
    <mergeCell ref="A8:A10"/>
    <mergeCell ref="A11:A16"/>
    <mergeCell ref="A28:A29"/>
    <mergeCell ref="A3:A7"/>
    <mergeCell ref="A17:A27"/>
    <mergeCell ref="B30:F30"/>
  </mergeCells>
  <pageMargins left="0.7" right="0.7" top="0.75" bottom="0.75" header="0.3" footer="0.3"/>
  <ignoredErrors>
    <ignoredError sqref="E38:E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XFD1"/>
  <sheetViews>
    <sheetView rightToLeft="1" workbookViewId="0">
      <selection activeCell="A2" sqref="A2"/>
    </sheetView>
  </sheetViews>
  <sheetFormatPr defaultRowHeight="14.25"/>
  <sheetData>
    <row r="1" spans="16384:16384">
      <c r="XFD1" s="223" t="s">
        <v>329</v>
      </c>
    </row>
  </sheetData>
  <sheetProtection algorithmName="SHA-512" hashValue="IXHa1EJA8srHDfFnQgoF0A7JwWscd/EMdAfC9AGkgfq0MfNbLtt9/mC4vBmxRxuuCjb/16SdA8AlEdZVw1fSRA==" saltValue="30KEevLK44KgZwHetlav3Q==" spinCount="100000" sheet="1" objects="1" scenarios="1" selectLockedCells="1" selectUnlockedCells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3" name="Button 1">
              <controlPr defaultSize="0" print="0" autoFill="0" autoPict="0" macro="[0]!Add_Picture">
                <anchor moveWithCells="1" sizeWithCells="1">
                  <from>
                    <xdr:col>16383</xdr:col>
                    <xdr:colOff>9525</xdr:colOff>
                    <xdr:row>2</xdr:row>
                    <xdr:rowOff>9525</xdr:rowOff>
                  </from>
                  <to>
                    <xdr:col>16383</xdr:col>
                    <xdr:colOff>685800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8"/>
  <sheetViews>
    <sheetView showGridLines="0" rightToLeft="1" zoomScaleNormal="100"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27.375" bestFit="1" customWidth="1"/>
    <col min="2" max="2" width="14.625" customWidth="1"/>
    <col min="3" max="3" width="13" customWidth="1"/>
    <col min="4" max="4" width="19.875" customWidth="1"/>
    <col min="5" max="5" width="15.25" customWidth="1"/>
    <col min="6" max="6" width="11.375" bestFit="1" customWidth="1"/>
    <col min="7" max="7" width="11.25" customWidth="1"/>
    <col min="8" max="8" width="16.875" customWidth="1"/>
    <col min="10" max="10" width="18" bestFit="1" customWidth="1"/>
    <col min="11" max="11" width="16.75" customWidth="1"/>
    <col min="12" max="12" width="14.875" customWidth="1"/>
    <col min="13" max="13" width="9" customWidth="1"/>
    <col min="14" max="14" width="14" customWidth="1"/>
    <col min="15" max="15" width="12.875" customWidth="1"/>
    <col min="16" max="16" width="21.375" customWidth="1"/>
    <col min="17" max="17" width="15" hidden="1" customWidth="1"/>
  </cols>
  <sheetData>
    <row r="1" spans="1:17" ht="78.75" customHeight="1">
      <c r="A1" s="7"/>
      <c r="B1" s="7"/>
      <c r="C1" s="7"/>
      <c r="D1" s="7"/>
      <c r="E1" s="396" t="s">
        <v>322</v>
      </c>
      <c r="F1" s="396"/>
      <c r="G1" s="396"/>
      <c r="H1" s="396"/>
      <c r="I1" s="396"/>
      <c r="J1" s="396"/>
      <c r="K1" s="7"/>
      <c r="L1" s="7"/>
      <c r="M1" s="7"/>
      <c r="N1" s="7"/>
      <c r="O1" s="7"/>
    </row>
    <row r="2" spans="1:17" ht="21" customHeight="1">
      <c r="A2" s="29" t="s">
        <v>0</v>
      </c>
      <c r="B2" s="30" t="s">
        <v>139</v>
      </c>
      <c r="C2" s="30" t="s">
        <v>175</v>
      </c>
      <c r="D2" s="30" t="s">
        <v>2</v>
      </c>
      <c r="E2" s="30" t="s">
        <v>388</v>
      </c>
      <c r="F2" s="31" t="s">
        <v>62</v>
      </c>
      <c r="G2" s="30" t="s">
        <v>148</v>
      </c>
      <c r="H2" s="30" t="s">
        <v>3</v>
      </c>
      <c r="I2" s="30" t="s">
        <v>4</v>
      </c>
      <c r="J2" s="30" t="s">
        <v>149</v>
      </c>
      <c r="K2" s="30" t="s">
        <v>7</v>
      </c>
      <c r="L2" s="30" t="s">
        <v>140</v>
      </c>
      <c r="M2" s="31" t="s">
        <v>8</v>
      </c>
      <c r="N2" s="30" t="s">
        <v>63</v>
      </c>
      <c r="O2" s="30" t="s">
        <v>9</v>
      </c>
      <c r="P2" s="32" t="s">
        <v>656</v>
      </c>
      <c r="Q2" t="s">
        <v>1685</v>
      </c>
    </row>
    <row r="3" spans="1:17" ht="63" customHeight="1">
      <c r="A3" s="42" t="s">
        <v>692</v>
      </c>
      <c r="B3" s="12"/>
      <c r="C3" s="13">
        <v>2</v>
      </c>
      <c r="D3" s="14" t="s">
        <v>166</v>
      </c>
      <c r="E3" s="15">
        <v>1389</v>
      </c>
      <c r="F3" s="15" t="s">
        <v>29</v>
      </c>
      <c r="G3" s="16">
        <v>4</v>
      </c>
      <c r="H3" s="14" t="s">
        <v>17</v>
      </c>
      <c r="I3" s="14" t="s">
        <v>417</v>
      </c>
      <c r="J3" s="17" t="s">
        <v>177</v>
      </c>
      <c r="K3" s="16" t="s">
        <v>693</v>
      </c>
      <c r="L3" s="14" t="s">
        <v>15</v>
      </c>
      <c r="M3" s="18" t="s">
        <v>85</v>
      </c>
      <c r="N3" s="16" t="s">
        <v>16</v>
      </c>
      <c r="O3" s="16" t="s">
        <v>14</v>
      </c>
      <c r="P3" s="14" t="s">
        <v>658</v>
      </c>
      <c r="Q3">
        <v>327000399</v>
      </c>
    </row>
    <row r="4" spans="1:17" ht="63" customHeight="1">
      <c r="A4" s="42" t="s">
        <v>670</v>
      </c>
      <c r="B4" s="12"/>
      <c r="C4" s="19">
        <v>4</v>
      </c>
      <c r="D4" s="14" t="s">
        <v>164</v>
      </c>
      <c r="E4" s="15">
        <v>3179</v>
      </c>
      <c r="F4" s="14" t="s">
        <v>13</v>
      </c>
      <c r="G4" s="16">
        <v>25</v>
      </c>
      <c r="H4" s="14" t="s">
        <v>19</v>
      </c>
      <c r="I4" s="14" t="s">
        <v>417</v>
      </c>
      <c r="J4" s="17" t="s">
        <v>6</v>
      </c>
      <c r="K4" s="16" t="s">
        <v>654</v>
      </c>
      <c r="L4" s="14" t="s">
        <v>21</v>
      </c>
      <c r="M4" s="18" t="s">
        <v>85</v>
      </c>
      <c r="N4" s="16" t="s">
        <v>22</v>
      </c>
      <c r="O4" s="16" t="s">
        <v>14</v>
      </c>
      <c r="P4" s="14" t="s">
        <v>658</v>
      </c>
      <c r="Q4" t="s">
        <v>2316</v>
      </c>
    </row>
    <row r="5" spans="1:17" ht="63" customHeight="1">
      <c r="A5" s="219" t="s">
        <v>1279</v>
      </c>
      <c r="B5" s="12"/>
      <c r="C5" s="19">
        <v>4</v>
      </c>
      <c r="D5" s="14" t="s">
        <v>164</v>
      </c>
      <c r="E5" s="15">
        <v>4105</v>
      </c>
      <c r="F5" s="14" t="s">
        <v>29</v>
      </c>
      <c r="G5" s="16">
        <v>25</v>
      </c>
      <c r="H5" s="14" t="s">
        <v>19</v>
      </c>
      <c r="I5" s="14" t="s">
        <v>417</v>
      </c>
      <c r="J5" s="17" t="s">
        <v>501</v>
      </c>
      <c r="K5" s="20" t="s">
        <v>681</v>
      </c>
      <c r="L5" s="14" t="s">
        <v>24</v>
      </c>
      <c r="M5" s="18" t="s">
        <v>85</v>
      </c>
      <c r="N5" s="16" t="s">
        <v>769</v>
      </c>
      <c r="O5" s="16" t="s">
        <v>14</v>
      </c>
      <c r="P5" s="14" t="s">
        <v>658</v>
      </c>
      <c r="Q5" t="s">
        <v>2317</v>
      </c>
    </row>
    <row r="6" spans="1:17" ht="63" customHeight="1">
      <c r="A6" s="219" t="s">
        <v>1280</v>
      </c>
      <c r="B6" s="258"/>
      <c r="C6" s="19">
        <v>4</v>
      </c>
      <c r="D6" s="16" t="s">
        <v>1125</v>
      </c>
      <c r="E6" s="15">
        <v>4526</v>
      </c>
      <c r="F6" s="14" t="s">
        <v>29</v>
      </c>
      <c r="G6" s="16">
        <v>25</v>
      </c>
      <c r="H6" s="14" t="s">
        <v>19</v>
      </c>
      <c r="I6" s="14" t="s">
        <v>417</v>
      </c>
      <c r="J6" s="17" t="s">
        <v>2041</v>
      </c>
      <c r="K6" s="20" t="s">
        <v>1281</v>
      </c>
      <c r="L6" s="16" t="s">
        <v>1282</v>
      </c>
      <c r="M6" s="18" t="s">
        <v>85</v>
      </c>
      <c r="N6" s="16" t="s">
        <v>769</v>
      </c>
      <c r="O6" s="16" t="s">
        <v>14</v>
      </c>
      <c r="P6" s="14" t="s">
        <v>658</v>
      </c>
      <c r="Q6" t="s">
        <v>2318</v>
      </c>
    </row>
    <row r="7" spans="1:17" ht="63" customHeight="1">
      <c r="A7" s="42" t="s">
        <v>674</v>
      </c>
      <c r="B7" s="12"/>
      <c r="C7" s="21">
        <v>5</v>
      </c>
      <c r="D7" s="14" t="s">
        <v>164</v>
      </c>
      <c r="E7" s="15">
        <v>4684</v>
      </c>
      <c r="F7" s="14" t="s">
        <v>13</v>
      </c>
      <c r="G7" s="16">
        <v>32</v>
      </c>
      <c r="H7" s="14" t="s">
        <v>17</v>
      </c>
      <c r="I7" s="14" t="s">
        <v>417</v>
      </c>
      <c r="J7" s="17" t="s">
        <v>501</v>
      </c>
      <c r="K7" s="20" t="s">
        <v>682</v>
      </c>
      <c r="L7" s="14" t="s">
        <v>413</v>
      </c>
      <c r="M7" s="18" t="s">
        <v>85</v>
      </c>
      <c r="N7" s="16" t="s">
        <v>27</v>
      </c>
      <c r="O7" s="16" t="s">
        <v>18</v>
      </c>
      <c r="P7" s="14" t="s">
        <v>658</v>
      </c>
      <c r="Q7" t="s">
        <v>2275</v>
      </c>
    </row>
    <row r="8" spans="1:17" ht="63" customHeight="1">
      <c r="A8" s="42" t="s">
        <v>638</v>
      </c>
      <c r="B8" s="14"/>
      <c r="C8" s="21">
        <v>5</v>
      </c>
      <c r="D8" s="14" t="s">
        <v>164</v>
      </c>
      <c r="E8" s="15">
        <v>4178</v>
      </c>
      <c r="F8" s="15" t="s">
        <v>29</v>
      </c>
      <c r="G8" s="16">
        <v>25</v>
      </c>
      <c r="H8" s="14" t="s">
        <v>19</v>
      </c>
      <c r="I8" s="14" t="s">
        <v>417</v>
      </c>
      <c r="J8" s="17" t="s">
        <v>6</v>
      </c>
      <c r="K8" s="20" t="s">
        <v>682</v>
      </c>
      <c r="L8" s="14" t="s">
        <v>181</v>
      </c>
      <c r="M8" s="18" t="s">
        <v>85</v>
      </c>
      <c r="N8" s="16" t="s">
        <v>22</v>
      </c>
      <c r="O8" s="16" t="s">
        <v>18</v>
      </c>
      <c r="P8" s="14" t="s">
        <v>658</v>
      </c>
      <c r="Q8" t="s">
        <v>2276</v>
      </c>
    </row>
    <row r="9" spans="1:17" ht="63" customHeight="1">
      <c r="A9" s="42" t="s">
        <v>939</v>
      </c>
      <c r="B9" s="14"/>
      <c r="C9" s="21">
        <v>5</v>
      </c>
      <c r="D9" s="14" t="s">
        <v>164</v>
      </c>
      <c r="E9" s="15">
        <v>5594</v>
      </c>
      <c r="F9" s="15" t="s">
        <v>29</v>
      </c>
      <c r="G9" s="16">
        <v>32</v>
      </c>
      <c r="H9" s="14" t="s">
        <v>19</v>
      </c>
      <c r="I9" s="14" t="s">
        <v>417</v>
      </c>
      <c r="J9" s="17" t="s">
        <v>2267</v>
      </c>
      <c r="K9" s="20" t="s">
        <v>682</v>
      </c>
      <c r="L9" s="14" t="s">
        <v>181</v>
      </c>
      <c r="M9" s="18" t="s">
        <v>85</v>
      </c>
      <c r="N9" s="16" t="s">
        <v>962</v>
      </c>
      <c r="O9" s="16" t="s">
        <v>18</v>
      </c>
      <c r="P9" s="14" t="s">
        <v>658</v>
      </c>
      <c r="Q9" t="s">
        <v>2319</v>
      </c>
    </row>
    <row r="10" spans="1:17" ht="63" customHeight="1">
      <c r="A10" s="222" t="s">
        <v>2023</v>
      </c>
      <c r="B10" s="12"/>
      <c r="C10" s="21">
        <v>5</v>
      </c>
      <c r="D10" s="14" t="s">
        <v>164</v>
      </c>
      <c r="E10" s="15">
        <v>5895</v>
      </c>
      <c r="F10" s="15" t="s">
        <v>29</v>
      </c>
      <c r="G10" s="16">
        <v>32</v>
      </c>
      <c r="H10" s="14" t="s">
        <v>35</v>
      </c>
      <c r="I10" s="14" t="s">
        <v>417</v>
      </c>
      <c r="J10" s="17" t="s">
        <v>2167</v>
      </c>
      <c r="K10" s="20" t="s">
        <v>682</v>
      </c>
      <c r="L10" s="14" t="s">
        <v>2024</v>
      </c>
      <c r="M10" s="18" t="s">
        <v>85</v>
      </c>
      <c r="N10" s="16" t="s">
        <v>27</v>
      </c>
      <c r="O10" s="16" t="s">
        <v>1284</v>
      </c>
      <c r="P10" s="14" t="s">
        <v>658</v>
      </c>
      <c r="Q10" t="s">
        <v>2277</v>
      </c>
    </row>
    <row r="11" spans="1:17" ht="63" customHeight="1">
      <c r="A11" s="219" t="s">
        <v>1283</v>
      </c>
      <c r="B11" s="14"/>
      <c r="C11" s="21">
        <v>5</v>
      </c>
      <c r="D11" s="14" t="s">
        <v>164</v>
      </c>
      <c r="E11" s="15">
        <v>14316</v>
      </c>
      <c r="F11" s="14" t="s">
        <v>29</v>
      </c>
      <c r="G11" s="16">
        <v>25</v>
      </c>
      <c r="H11" s="14" t="s">
        <v>19</v>
      </c>
      <c r="I11" s="14" t="s">
        <v>417</v>
      </c>
      <c r="J11" s="22" t="s">
        <v>2110</v>
      </c>
      <c r="K11" s="20" t="s">
        <v>1281</v>
      </c>
      <c r="L11" s="14" t="s">
        <v>181</v>
      </c>
      <c r="M11" s="18" t="s">
        <v>85</v>
      </c>
      <c r="N11" s="16" t="s">
        <v>769</v>
      </c>
      <c r="O11" s="16" t="s">
        <v>1284</v>
      </c>
      <c r="P11" s="14" t="s">
        <v>883</v>
      </c>
      <c r="Q11">
        <v>327001202</v>
      </c>
    </row>
    <row r="12" spans="1:17" ht="63" customHeight="1">
      <c r="A12" s="42" t="s">
        <v>720</v>
      </c>
      <c r="B12" s="12"/>
      <c r="C12" s="23">
        <v>7</v>
      </c>
      <c r="D12" s="14" t="s">
        <v>164</v>
      </c>
      <c r="E12" s="15">
        <v>5895</v>
      </c>
      <c r="F12" s="15" t="s">
        <v>29</v>
      </c>
      <c r="G12" s="16">
        <v>32</v>
      </c>
      <c r="H12" s="14" t="s">
        <v>17</v>
      </c>
      <c r="I12" s="14" t="s">
        <v>417</v>
      </c>
      <c r="J12" s="17" t="s">
        <v>788</v>
      </c>
      <c r="K12" s="20" t="s">
        <v>682</v>
      </c>
      <c r="L12" s="14" t="s">
        <v>32</v>
      </c>
      <c r="M12" s="18" t="s">
        <v>162</v>
      </c>
      <c r="N12" s="16" t="s">
        <v>683</v>
      </c>
      <c r="O12" s="26" t="s">
        <v>18</v>
      </c>
      <c r="P12" s="14" t="s">
        <v>658</v>
      </c>
      <c r="Q12" t="s">
        <v>2320</v>
      </c>
    </row>
    <row r="13" spans="1:17" ht="63" customHeight="1">
      <c r="A13" s="222" t="s">
        <v>2027</v>
      </c>
      <c r="B13" s="12"/>
      <c r="C13" s="23">
        <v>7</v>
      </c>
      <c r="D13" s="16" t="s">
        <v>1125</v>
      </c>
      <c r="E13" s="15">
        <v>7579</v>
      </c>
      <c r="F13" s="15" t="s">
        <v>29</v>
      </c>
      <c r="G13" s="16">
        <v>32</v>
      </c>
      <c r="H13" s="14" t="s">
        <v>19</v>
      </c>
      <c r="I13" s="14" t="s">
        <v>417</v>
      </c>
      <c r="J13" s="25" t="s">
        <v>2028</v>
      </c>
      <c r="K13" s="20" t="s">
        <v>682</v>
      </c>
      <c r="L13" s="14" t="s">
        <v>32</v>
      </c>
      <c r="M13" s="18" t="s">
        <v>88</v>
      </c>
      <c r="N13" s="16" t="s">
        <v>2029</v>
      </c>
      <c r="O13" s="26" t="s">
        <v>18</v>
      </c>
      <c r="P13" s="14" t="s">
        <v>883</v>
      </c>
      <c r="Q13" t="s">
        <v>2321</v>
      </c>
    </row>
    <row r="14" spans="1:17" ht="63" customHeight="1">
      <c r="A14" s="42" t="s">
        <v>782</v>
      </c>
      <c r="B14" s="12"/>
      <c r="C14" s="23">
        <v>7</v>
      </c>
      <c r="D14" s="14" t="s">
        <v>164</v>
      </c>
      <c r="E14" s="15">
        <v>9579</v>
      </c>
      <c r="F14" s="15" t="s">
        <v>29</v>
      </c>
      <c r="G14" s="16">
        <v>45</v>
      </c>
      <c r="H14" s="14" t="s">
        <v>19</v>
      </c>
      <c r="I14" s="14" t="s">
        <v>417</v>
      </c>
      <c r="J14" s="17" t="s">
        <v>501</v>
      </c>
      <c r="K14" s="20" t="s">
        <v>686</v>
      </c>
      <c r="L14" s="14" t="s">
        <v>790</v>
      </c>
      <c r="M14" s="18" t="s">
        <v>162</v>
      </c>
      <c r="N14" s="16" t="s">
        <v>789</v>
      </c>
      <c r="O14" s="26" t="s">
        <v>18</v>
      </c>
      <c r="P14" s="14" t="s">
        <v>658</v>
      </c>
      <c r="Q14" t="s">
        <v>2280</v>
      </c>
    </row>
    <row r="15" spans="1:17" ht="63" customHeight="1">
      <c r="A15" s="42" t="s">
        <v>676</v>
      </c>
      <c r="B15" s="12"/>
      <c r="C15" s="23">
        <v>7</v>
      </c>
      <c r="D15" s="14" t="s">
        <v>164</v>
      </c>
      <c r="E15" s="15">
        <v>8968</v>
      </c>
      <c r="F15" s="15" t="s">
        <v>1292</v>
      </c>
      <c r="G15" s="16">
        <v>25</v>
      </c>
      <c r="H15" s="14" t="s">
        <v>17</v>
      </c>
      <c r="I15" s="14" t="s">
        <v>417</v>
      </c>
      <c r="J15" s="17" t="s">
        <v>684</v>
      </c>
      <c r="K15" s="20" t="s">
        <v>682</v>
      </c>
      <c r="L15" s="14" t="s">
        <v>32</v>
      </c>
      <c r="M15" s="18" t="s">
        <v>162</v>
      </c>
      <c r="N15" s="16" t="s">
        <v>685</v>
      </c>
      <c r="O15" s="16" t="s">
        <v>18</v>
      </c>
      <c r="P15" s="14" t="s">
        <v>658</v>
      </c>
      <c r="Q15" t="s">
        <v>2281</v>
      </c>
    </row>
    <row r="16" spans="1:17" ht="63" customHeight="1">
      <c r="A16" s="369" t="s">
        <v>967</v>
      </c>
      <c r="B16" s="12"/>
      <c r="C16" s="23">
        <v>7</v>
      </c>
      <c r="D16" s="14" t="s">
        <v>164</v>
      </c>
      <c r="E16" s="15">
        <v>9211</v>
      </c>
      <c r="F16" s="15" t="s">
        <v>1292</v>
      </c>
      <c r="G16" s="16">
        <v>12</v>
      </c>
      <c r="H16" s="14" t="s">
        <v>17</v>
      </c>
      <c r="I16" s="14" t="s">
        <v>417</v>
      </c>
      <c r="J16" s="17" t="s">
        <v>965</v>
      </c>
      <c r="K16" s="20" t="s">
        <v>682</v>
      </c>
      <c r="L16" s="16" t="s">
        <v>963</v>
      </c>
      <c r="M16" s="18" t="s">
        <v>964</v>
      </c>
      <c r="N16" s="16" t="s">
        <v>968</v>
      </c>
      <c r="O16" s="16" t="s">
        <v>18</v>
      </c>
      <c r="P16" s="14" t="s">
        <v>658</v>
      </c>
      <c r="Q16" t="s">
        <v>2322</v>
      </c>
    </row>
    <row r="17" spans="1:17" ht="63" customHeight="1">
      <c r="A17" s="42" t="s">
        <v>785</v>
      </c>
      <c r="B17" s="12"/>
      <c r="C17" s="27">
        <v>8</v>
      </c>
      <c r="D17" s="14" t="s">
        <v>164</v>
      </c>
      <c r="E17" s="15">
        <v>11650</v>
      </c>
      <c r="F17" s="14" t="s">
        <v>13</v>
      </c>
      <c r="G17" s="16">
        <v>42</v>
      </c>
      <c r="H17" s="14" t="s">
        <v>28</v>
      </c>
      <c r="I17" s="14" t="s">
        <v>416</v>
      </c>
      <c r="J17" s="17" t="s">
        <v>926</v>
      </c>
      <c r="K17" s="20" t="s">
        <v>686</v>
      </c>
      <c r="L17" s="14" t="s">
        <v>414</v>
      </c>
      <c r="M17" s="18" t="s">
        <v>162</v>
      </c>
      <c r="N17" s="16" t="s">
        <v>415</v>
      </c>
      <c r="O17" s="16" t="s">
        <v>18</v>
      </c>
      <c r="P17" s="14" t="s">
        <v>658</v>
      </c>
      <c r="Q17" t="s">
        <v>2282</v>
      </c>
    </row>
    <row r="18" spans="1:17" ht="63" customHeight="1">
      <c r="A18" s="42" t="s">
        <v>677</v>
      </c>
      <c r="B18" s="12"/>
      <c r="C18" s="27">
        <v>8</v>
      </c>
      <c r="D18" s="14" t="s">
        <v>164</v>
      </c>
      <c r="E18" s="15">
        <v>13368</v>
      </c>
      <c r="F18" s="14" t="s">
        <v>13</v>
      </c>
      <c r="G18" s="16">
        <v>42</v>
      </c>
      <c r="H18" s="14" t="s">
        <v>35</v>
      </c>
      <c r="I18" s="14" t="s">
        <v>416</v>
      </c>
      <c r="J18" s="17" t="s">
        <v>927</v>
      </c>
      <c r="K18" s="20" t="s">
        <v>686</v>
      </c>
      <c r="L18" s="14" t="s">
        <v>414</v>
      </c>
      <c r="M18" s="18" t="s">
        <v>162</v>
      </c>
      <c r="N18" s="16" t="s">
        <v>415</v>
      </c>
      <c r="O18" s="16" t="s">
        <v>18</v>
      </c>
      <c r="P18" s="14" t="s">
        <v>658</v>
      </c>
      <c r="Q18" t="s">
        <v>2283</v>
      </c>
    </row>
    <row r="19" spans="1:17" ht="63" customHeight="1">
      <c r="A19" s="42" t="s">
        <v>2104</v>
      </c>
      <c r="B19" s="259"/>
      <c r="C19" s="27">
        <v>8</v>
      </c>
      <c r="D19" s="14" t="s">
        <v>164</v>
      </c>
      <c r="E19" s="15">
        <v>24178</v>
      </c>
      <c r="F19" s="14" t="s">
        <v>13</v>
      </c>
      <c r="G19" s="16">
        <v>60</v>
      </c>
      <c r="H19" s="14" t="s">
        <v>28</v>
      </c>
      <c r="I19" s="14" t="s">
        <v>416</v>
      </c>
      <c r="J19" s="17" t="s">
        <v>927</v>
      </c>
      <c r="K19" s="20" t="s">
        <v>686</v>
      </c>
      <c r="L19" s="14" t="s">
        <v>688</v>
      </c>
      <c r="M19" s="18" t="s">
        <v>689</v>
      </c>
      <c r="N19" s="16" t="s">
        <v>687</v>
      </c>
      <c r="O19" s="16" t="s">
        <v>18</v>
      </c>
      <c r="P19" s="14" t="s">
        <v>658</v>
      </c>
      <c r="Q19" t="s">
        <v>2284</v>
      </c>
    </row>
    <row r="20" spans="1:17" ht="63" customHeight="1">
      <c r="A20" s="219" t="s">
        <v>2105</v>
      </c>
      <c r="B20" s="5"/>
      <c r="C20" s="27">
        <v>8</v>
      </c>
      <c r="D20" s="14" t="s">
        <v>164</v>
      </c>
      <c r="E20" s="15">
        <v>12556</v>
      </c>
      <c r="F20" s="14" t="s">
        <v>29</v>
      </c>
      <c r="G20" s="16">
        <v>42</v>
      </c>
      <c r="H20" s="14" t="s">
        <v>28</v>
      </c>
      <c r="I20" s="14" t="s">
        <v>416</v>
      </c>
      <c r="J20" s="17" t="s">
        <v>926</v>
      </c>
      <c r="K20" s="20" t="s">
        <v>686</v>
      </c>
      <c r="L20" s="14" t="s">
        <v>414</v>
      </c>
      <c r="M20" s="18" t="s">
        <v>162</v>
      </c>
      <c r="N20" s="16" t="s">
        <v>415</v>
      </c>
      <c r="O20" s="16" t="s">
        <v>18</v>
      </c>
      <c r="P20" s="14" t="s">
        <v>658</v>
      </c>
      <c r="Q20" t="s">
        <v>2285</v>
      </c>
    </row>
    <row r="21" spans="1:17" ht="63" customHeight="1">
      <c r="A21" s="370" t="s">
        <v>2243</v>
      </c>
      <c r="B21" s="12"/>
      <c r="C21" s="27">
        <v>8</v>
      </c>
      <c r="D21" s="16" t="s">
        <v>1125</v>
      </c>
      <c r="E21" s="15">
        <v>15222</v>
      </c>
      <c r="F21" s="14" t="s">
        <v>29</v>
      </c>
      <c r="G21" s="16">
        <v>42</v>
      </c>
      <c r="H21" s="14" t="s">
        <v>28</v>
      </c>
      <c r="I21" s="14" t="s">
        <v>417</v>
      </c>
      <c r="J21" s="25" t="s">
        <v>2166</v>
      </c>
      <c r="K21" s="20" t="s">
        <v>686</v>
      </c>
      <c r="L21" s="16" t="s">
        <v>773</v>
      </c>
      <c r="M21" s="18" t="s">
        <v>162</v>
      </c>
      <c r="N21" s="16" t="s">
        <v>774</v>
      </c>
      <c r="O21" s="16" t="s">
        <v>776</v>
      </c>
      <c r="P21" s="14" t="s">
        <v>925</v>
      </c>
      <c r="Q21" t="s">
        <v>2286</v>
      </c>
    </row>
    <row r="22" spans="1:17" ht="63" customHeight="1">
      <c r="A22" s="219" t="s">
        <v>2107</v>
      </c>
      <c r="B22" s="12"/>
      <c r="C22" s="27">
        <v>8</v>
      </c>
      <c r="D22" s="16" t="s">
        <v>1125</v>
      </c>
      <c r="E22" s="15">
        <v>16222</v>
      </c>
      <c r="F22" s="14" t="s">
        <v>29</v>
      </c>
      <c r="G22" s="16">
        <v>42</v>
      </c>
      <c r="H22" s="14" t="s">
        <v>28</v>
      </c>
      <c r="I22" s="14" t="s">
        <v>417</v>
      </c>
      <c r="J22" s="25" t="s">
        <v>2244</v>
      </c>
      <c r="K22" s="20" t="s">
        <v>686</v>
      </c>
      <c r="L22" s="16" t="s">
        <v>773</v>
      </c>
      <c r="M22" s="18" t="s">
        <v>162</v>
      </c>
      <c r="N22" s="16" t="s">
        <v>774</v>
      </c>
      <c r="O22" s="16" t="s">
        <v>776</v>
      </c>
      <c r="P22" s="14" t="s">
        <v>925</v>
      </c>
      <c r="Q22" t="s">
        <v>2287</v>
      </c>
    </row>
    <row r="23" spans="1:17" ht="63" customHeight="1">
      <c r="A23" s="42" t="s">
        <v>1957</v>
      </c>
      <c r="B23" s="12"/>
      <c r="C23" s="27">
        <v>8</v>
      </c>
      <c r="D23" s="16" t="s">
        <v>1126</v>
      </c>
      <c r="E23" s="15">
        <v>16305</v>
      </c>
      <c r="F23" s="14" t="s">
        <v>29</v>
      </c>
      <c r="G23" s="16">
        <v>42</v>
      </c>
      <c r="H23" s="14" t="s">
        <v>28</v>
      </c>
      <c r="I23" s="14" t="s">
        <v>417</v>
      </c>
      <c r="J23" s="25" t="s">
        <v>770</v>
      </c>
      <c r="K23" s="20" t="s">
        <v>686</v>
      </c>
      <c r="L23" s="16" t="s">
        <v>778</v>
      </c>
      <c r="M23" s="18" t="s">
        <v>162</v>
      </c>
      <c r="N23" s="16" t="s">
        <v>779</v>
      </c>
      <c r="O23" s="16" t="s">
        <v>776</v>
      </c>
      <c r="P23" s="14" t="s">
        <v>658</v>
      </c>
      <c r="Q23" t="s">
        <v>2288</v>
      </c>
    </row>
    <row r="24" spans="1:17" ht="75.75" customHeight="1">
      <c r="A24" s="222" t="s">
        <v>1959</v>
      </c>
      <c r="B24" s="5"/>
      <c r="C24" s="27">
        <v>8</v>
      </c>
      <c r="D24" s="14" t="s">
        <v>164</v>
      </c>
      <c r="E24" s="15">
        <v>16737</v>
      </c>
      <c r="F24" s="14" t="s">
        <v>29</v>
      </c>
      <c r="G24" s="16">
        <v>42</v>
      </c>
      <c r="H24" s="14" t="s">
        <v>35</v>
      </c>
      <c r="I24" s="14" t="s">
        <v>417</v>
      </c>
      <c r="J24" s="17" t="s">
        <v>2025</v>
      </c>
      <c r="K24" s="20" t="s">
        <v>686</v>
      </c>
      <c r="L24" s="16" t="s">
        <v>1960</v>
      </c>
      <c r="M24" s="18" t="s">
        <v>162</v>
      </c>
      <c r="N24" s="16" t="s">
        <v>1961</v>
      </c>
      <c r="O24" s="16" t="s">
        <v>776</v>
      </c>
      <c r="P24" s="14" t="s">
        <v>658</v>
      </c>
      <c r="Q24" t="s">
        <v>2289</v>
      </c>
    </row>
    <row r="25" spans="1:17" ht="63" customHeight="1">
      <c r="A25" s="46" t="s">
        <v>2031</v>
      </c>
      <c r="B25" s="259"/>
      <c r="C25" s="27">
        <v>8</v>
      </c>
      <c r="D25" s="14" t="s">
        <v>164</v>
      </c>
      <c r="E25" s="15">
        <v>19579</v>
      </c>
      <c r="F25" s="15" t="s">
        <v>1292</v>
      </c>
      <c r="G25" s="16">
        <v>42</v>
      </c>
      <c r="H25" s="14" t="s">
        <v>28</v>
      </c>
      <c r="I25" s="14" t="s">
        <v>416</v>
      </c>
      <c r="J25" s="17" t="s">
        <v>2032</v>
      </c>
      <c r="K25" s="20" t="s">
        <v>686</v>
      </c>
      <c r="L25" s="14" t="s">
        <v>502</v>
      </c>
      <c r="M25" s="18" t="s">
        <v>689</v>
      </c>
      <c r="N25" s="16" t="s">
        <v>690</v>
      </c>
      <c r="O25" s="16" t="s">
        <v>787</v>
      </c>
      <c r="P25" s="14" t="s">
        <v>658</v>
      </c>
      <c r="Q25" t="s">
        <v>2290</v>
      </c>
    </row>
    <row r="26" spans="1:17" ht="63" customHeight="1">
      <c r="A26" s="219" t="s">
        <v>2033</v>
      </c>
      <c r="B26" s="258"/>
      <c r="C26" s="27">
        <v>8</v>
      </c>
      <c r="D26" s="14" t="s">
        <v>164</v>
      </c>
      <c r="E26" s="15">
        <v>20368</v>
      </c>
      <c r="F26" s="15" t="s">
        <v>1292</v>
      </c>
      <c r="G26" s="16">
        <v>42</v>
      </c>
      <c r="H26" s="14" t="s">
        <v>28</v>
      </c>
      <c r="I26" s="14" t="s">
        <v>416</v>
      </c>
      <c r="J26" s="17" t="s">
        <v>1286</v>
      </c>
      <c r="K26" s="20" t="s">
        <v>686</v>
      </c>
      <c r="L26" s="14" t="s">
        <v>502</v>
      </c>
      <c r="M26" s="18" t="s">
        <v>689</v>
      </c>
      <c r="N26" s="16" t="s">
        <v>690</v>
      </c>
      <c r="O26" s="16" t="s">
        <v>787</v>
      </c>
      <c r="P26" s="14" t="s">
        <v>658</v>
      </c>
      <c r="Q26" t="s">
        <v>2323</v>
      </c>
    </row>
    <row r="27" spans="1:17" ht="63" customHeight="1">
      <c r="A27" s="219" t="s">
        <v>2106</v>
      </c>
      <c r="B27" s="14"/>
      <c r="C27" s="28">
        <v>9</v>
      </c>
      <c r="D27" s="14" t="s">
        <v>164</v>
      </c>
      <c r="E27" s="15">
        <v>32737</v>
      </c>
      <c r="F27" s="15" t="s">
        <v>1292</v>
      </c>
      <c r="G27" s="16">
        <v>48</v>
      </c>
      <c r="H27" s="14" t="s">
        <v>28</v>
      </c>
      <c r="I27" s="14" t="s">
        <v>416</v>
      </c>
      <c r="J27" s="17" t="s">
        <v>1286</v>
      </c>
      <c r="K27" s="20" t="s">
        <v>686</v>
      </c>
      <c r="L27" s="14" t="s">
        <v>1289</v>
      </c>
      <c r="M27" s="18" t="s">
        <v>689</v>
      </c>
      <c r="N27" s="16" t="s">
        <v>2142</v>
      </c>
      <c r="O27" s="16" t="s">
        <v>1290</v>
      </c>
      <c r="P27" s="14" t="s">
        <v>925</v>
      </c>
      <c r="Q27" t="s">
        <v>2291</v>
      </c>
    </row>
    <row r="28" spans="1:17" ht="63" customHeight="1">
      <c r="A28" s="46" t="s">
        <v>2129</v>
      </c>
      <c r="B28" s="12"/>
      <c r="C28" s="28">
        <v>9</v>
      </c>
      <c r="D28" s="14" t="s">
        <v>164</v>
      </c>
      <c r="E28" s="15">
        <v>33789</v>
      </c>
      <c r="F28" s="15" t="s">
        <v>29</v>
      </c>
      <c r="G28" s="16">
        <v>53</v>
      </c>
      <c r="H28" s="14" t="s">
        <v>35</v>
      </c>
      <c r="I28" s="14" t="s">
        <v>2130</v>
      </c>
      <c r="J28" s="17" t="s">
        <v>1286</v>
      </c>
      <c r="K28" s="207" t="s">
        <v>686</v>
      </c>
      <c r="L28" s="14" t="s">
        <v>1289</v>
      </c>
      <c r="M28" s="18" t="s">
        <v>689</v>
      </c>
      <c r="N28" s="16" t="s">
        <v>2131</v>
      </c>
      <c r="O28" s="16" t="s">
        <v>1290</v>
      </c>
      <c r="P28" s="14" t="s">
        <v>925</v>
      </c>
      <c r="Q28" t="s">
        <v>2292</v>
      </c>
    </row>
  </sheetData>
  <sheetProtection algorithmName="SHA-512" hashValue="cqU61pjHgAqMe3eRCNyhMOyXb5mvEMh4X9eFZf32G9/rjnaHtR8rCut8Tc233FEY++pTs4tKosqTTb4jdufYEg==" saltValue="oCrY8QXlLqBSfIxT7uAYTw==" spinCount="100000" sheet="1" objects="1" scenarios="1"/>
  <mergeCells count="1">
    <mergeCell ref="E1:J1"/>
  </mergeCells>
  <phoneticPr fontId="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Button 26">
              <controlPr defaultSize="0" print="0" autoFill="0" autoPict="0" macro="[0]!Sheet2.Show_UserForm">
                <anchor moveWithCells="1" sizeWithCells="1">
                  <from>
                    <xdr:col>0</xdr:col>
                    <xdr:colOff>276225</xdr:colOff>
                    <xdr:row>0</xdr:row>
                    <xdr:rowOff>209550</xdr:rowOff>
                  </from>
                  <to>
                    <xdr:col>0</xdr:col>
                    <xdr:colOff>1485900</xdr:colOff>
                    <xdr:row>0</xdr:row>
                    <xdr:rowOff>628650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F69EF042-2F34-494E-A036-67552FAFE23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J3</xm:sqref>
        </x14:conditionalFormatting>
        <x14:conditionalFormatting xmlns:xm="http://schemas.microsoft.com/office/excel/2006/main">
          <x14:cfRule type="iconSet" priority="22" id="{2B356118-9B65-495D-9D09-8D42A62B1FC4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J4</xm:sqref>
        </x14:conditionalFormatting>
        <x14:conditionalFormatting xmlns:xm="http://schemas.microsoft.com/office/excel/2006/main">
          <x14:cfRule type="iconSet" priority="24" id="{3735E142-2EE0-426C-8C87-B2CC251E61B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J7</xm:sqref>
        </x14:conditionalFormatting>
        <x14:conditionalFormatting xmlns:xm="http://schemas.microsoft.com/office/excel/2006/main">
          <x14:cfRule type="iconSet" priority="23" id="{881F383C-9536-4A9B-898A-B4B63695701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J8</xm:sqref>
        </x14:conditionalFormatting>
        <x14:conditionalFormatting xmlns:xm="http://schemas.microsoft.com/office/excel/2006/main">
          <x14:cfRule type="iconSet" priority="4" id="{E9AED331-035D-4989-A676-E4F44B1E9D4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J11</xm:sqref>
        </x14:conditionalFormatting>
        <x14:conditionalFormatting xmlns:xm="http://schemas.microsoft.com/office/excel/2006/main">
          <x14:cfRule type="iconSet" priority="10" id="{D56E0091-4BAA-45B3-8860-98BB36638F9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J14</xm:sqref>
        </x14:conditionalFormatting>
        <x14:conditionalFormatting xmlns:xm="http://schemas.microsoft.com/office/excel/2006/main">
          <x14:cfRule type="iconSet" priority="13" id="{D2EFE5DA-1722-497B-A291-42F6940725F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K3</xm:sqref>
        </x14:conditionalFormatting>
        <x14:conditionalFormatting xmlns:xm="http://schemas.microsoft.com/office/excel/2006/main">
          <x14:cfRule type="iconSet" priority="21" id="{13FF37AD-92E8-4608-A4A6-F62EE88FC1D6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K4</xm:sqref>
        </x14:conditionalFormatting>
        <x14:conditionalFormatting xmlns:xm="http://schemas.microsoft.com/office/excel/2006/main">
          <x14:cfRule type="iconSet" priority="20" id="{04C80E2C-07AD-42BE-B718-ED53759FEF2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K7</xm:sqref>
        </x14:conditionalFormatting>
        <x14:conditionalFormatting xmlns:xm="http://schemas.microsoft.com/office/excel/2006/main">
          <x14:cfRule type="iconSet" priority="19" id="{FCB17025-FE01-4CA3-91E6-17D53003755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K8:K10</xm:sqref>
        </x14:conditionalFormatting>
        <x14:conditionalFormatting xmlns:xm="http://schemas.microsoft.com/office/excel/2006/main">
          <x14:cfRule type="iconSet" priority="28" id="{04737A69-886F-4BCE-9F93-D54A2FA1BC2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K11 K5:K6</xm:sqref>
        </x14:conditionalFormatting>
        <x14:conditionalFormatting xmlns:xm="http://schemas.microsoft.com/office/excel/2006/main">
          <x14:cfRule type="iconSet" priority="16" id="{76600292-93BF-4FC6-B30D-7A6513533A8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K12:K13</xm:sqref>
        </x14:conditionalFormatting>
        <x14:conditionalFormatting xmlns:xm="http://schemas.microsoft.com/office/excel/2006/main">
          <x14:cfRule type="iconSet" priority="11" id="{0492F55E-4F94-402A-B40F-D6096B3BEC4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K14</xm:sqref>
        </x14:conditionalFormatting>
        <x14:conditionalFormatting xmlns:xm="http://schemas.microsoft.com/office/excel/2006/main">
          <x14:cfRule type="iconSet" priority="1640" id="{A4B26B91-CA8E-4C18-9630-8D3C55548A7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J15:J16</xm:sqref>
        </x14:conditionalFormatting>
        <x14:conditionalFormatting xmlns:xm="http://schemas.microsoft.com/office/excel/2006/main">
          <x14:cfRule type="iconSet" priority="1642" id="{90E18B40-60E5-44E5-B8F3-4CA750D3A0C7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K15:K16</xm:sqref>
        </x14:conditionalFormatting>
        <x14:conditionalFormatting xmlns:xm="http://schemas.microsoft.com/office/excel/2006/main">
          <x14:cfRule type="iconSet" priority="1644" id="{0BA2D1EF-2BA1-4D95-B281-283F6A8733C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J25</xm:sqref>
        </x14:conditionalFormatting>
        <x14:conditionalFormatting xmlns:xm="http://schemas.microsoft.com/office/excel/2006/main">
          <x14:cfRule type="iconSet" priority="1736" id="{FCEAD32B-BA57-42A0-B0A3-459EDEB440C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J9:J10</xm:sqref>
        </x14:conditionalFormatting>
        <x14:conditionalFormatting xmlns:xm="http://schemas.microsoft.com/office/excel/2006/main">
          <x14:cfRule type="iconSet" priority="1859" id="{F316FC26-7559-4DEE-939C-79F44738E2F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J5:J6</xm:sqref>
        </x14:conditionalFormatting>
        <x14:conditionalFormatting xmlns:xm="http://schemas.microsoft.com/office/excel/2006/main">
          <x14:cfRule type="iconSet" priority="1979" id="{54B9FD81-19EB-4AD9-9918-D5DBC0D6974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J21:J24</xm:sqref>
        </x14:conditionalFormatting>
        <x14:conditionalFormatting xmlns:xm="http://schemas.microsoft.com/office/excel/2006/main">
          <x14:cfRule type="iconSet" priority="1981" id="{883C31DA-96EB-4719-B4CF-98CB7F8E340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K20:K24</xm:sqref>
        </x14:conditionalFormatting>
        <x14:conditionalFormatting xmlns:xm="http://schemas.microsoft.com/office/excel/2006/main">
          <x14:cfRule type="iconSet" priority="1982" id="{E9AF422F-5480-435B-BC7E-6708B9BF95D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K25:K26 K19</xm:sqref>
        </x14:conditionalFormatting>
        <x14:conditionalFormatting xmlns:xm="http://schemas.microsoft.com/office/excel/2006/main">
          <x14:cfRule type="iconSet" priority="1984" id="{A68FCFD0-32D5-4D9A-95BD-AFD0D3526EEF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K17:K18</xm:sqref>
        </x14:conditionalFormatting>
        <x14:conditionalFormatting xmlns:xm="http://schemas.microsoft.com/office/excel/2006/main">
          <x14:cfRule type="iconSet" priority="1989" id="{2FF9BDFC-5E92-4FA6-8DE2-B26769D0ED5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K27:K28</xm:sqref>
        </x14:conditionalFormatting>
        <x14:conditionalFormatting xmlns:xm="http://schemas.microsoft.com/office/excel/2006/main">
          <x14:cfRule type="iconSet" priority="1993" id="{10AA48AF-3E92-4066-8D6F-4DF02733F8A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J12:J13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S33"/>
  <sheetViews>
    <sheetView showGridLines="0" rightToLeft="1" tabSelected="1" zoomScaleNormal="100" workbookViewId="0">
      <pane ySplit="2" topLeftCell="A3" activePane="bottomLeft" state="frozen"/>
      <selection pane="bottomLeft" activeCell="D4" sqref="D4"/>
    </sheetView>
  </sheetViews>
  <sheetFormatPr defaultRowHeight="14.25"/>
  <cols>
    <col min="1" max="1" width="22" customWidth="1"/>
    <col min="2" max="2" width="17.25" customWidth="1"/>
    <col min="3" max="3" width="7.375" customWidth="1"/>
    <col min="4" max="4" width="10.875" customWidth="1"/>
    <col min="5" max="6" width="11.625" customWidth="1"/>
    <col min="7" max="7" width="29.625" customWidth="1"/>
    <col min="8" max="8" width="11.125" customWidth="1"/>
    <col min="9" max="9" width="13.25" customWidth="1"/>
    <col min="10" max="10" width="12" customWidth="1"/>
    <col min="11" max="11" width="20" customWidth="1"/>
    <col min="14" max="14" width="10.625" customWidth="1"/>
    <col min="15" max="16" width="11.125" customWidth="1"/>
    <col min="17" max="17" width="21.125" customWidth="1"/>
    <col min="18" max="18" width="17.875" customWidth="1"/>
    <col min="19" max="19" width="9.875" style="373" hidden="1" customWidth="1"/>
    <col min="20" max="16384" width="9" style="373"/>
  </cols>
  <sheetData>
    <row r="1" spans="1:19" ht="74.25" customHeight="1">
      <c r="A1" s="7"/>
      <c r="B1" s="7"/>
      <c r="C1" s="7"/>
      <c r="D1" s="7"/>
      <c r="E1" s="7"/>
      <c r="F1" s="396" t="s">
        <v>109</v>
      </c>
      <c r="G1" s="396"/>
      <c r="H1" s="396"/>
      <c r="I1" s="396"/>
      <c r="J1" s="396"/>
      <c r="K1" s="7"/>
      <c r="L1" s="7"/>
      <c r="M1" s="7"/>
      <c r="N1" s="7"/>
    </row>
    <row r="2" spans="1:19" ht="46.5" customHeight="1">
      <c r="A2" s="1" t="s">
        <v>0</v>
      </c>
      <c r="B2" s="1" t="s">
        <v>139</v>
      </c>
      <c r="C2" s="1" t="s">
        <v>1</v>
      </c>
      <c r="D2" s="86" t="s">
        <v>388</v>
      </c>
      <c r="E2" s="1" t="s">
        <v>110</v>
      </c>
      <c r="F2" s="1" t="s">
        <v>90</v>
      </c>
      <c r="G2" s="86" t="s">
        <v>149</v>
      </c>
      <c r="H2" s="87" t="s">
        <v>91</v>
      </c>
      <c r="I2" s="88" t="s">
        <v>150</v>
      </c>
      <c r="J2" s="88" t="s">
        <v>151</v>
      </c>
      <c r="K2" s="86" t="s">
        <v>568</v>
      </c>
      <c r="L2" s="1" t="s">
        <v>115</v>
      </c>
      <c r="M2" s="1" t="s">
        <v>1127</v>
      </c>
      <c r="N2" s="86" t="s">
        <v>142</v>
      </c>
      <c r="O2" s="86" t="s">
        <v>143</v>
      </c>
      <c r="P2" s="86" t="s">
        <v>563</v>
      </c>
      <c r="Q2" s="1" t="s">
        <v>145</v>
      </c>
      <c r="R2" s="86" t="s">
        <v>147</v>
      </c>
      <c r="S2" s="373" t="s">
        <v>2311</v>
      </c>
    </row>
    <row r="3" spans="1:19" ht="60.75" customHeight="1">
      <c r="A3" s="219" t="s">
        <v>2355</v>
      </c>
      <c r="B3" s="89"/>
      <c r="C3" s="90" t="s">
        <v>1303</v>
      </c>
      <c r="D3" s="83">
        <v>1111</v>
      </c>
      <c r="E3" s="91">
        <v>4</v>
      </c>
      <c r="F3" s="91"/>
      <c r="G3" s="92" t="s">
        <v>2182</v>
      </c>
      <c r="H3" s="93" t="s">
        <v>29</v>
      </c>
      <c r="I3" s="91">
        <v>40</v>
      </c>
      <c r="J3" s="94">
        <v>60</v>
      </c>
      <c r="K3" s="95" t="s">
        <v>1798</v>
      </c>
      <c r="L3" s="89" t="s">
        <v>1261</v>
      </c>
      <c r="M3" s="104"/>
      <c r="N3" s="91">
        <v>1</v>
      </c>
      <c r="O3" s="96" t="s">
        <v>93</v>
      </c>
      <c r="P3" s="96" t="s">
        <v>93</v>
      </c>
      <c r="Q3" s="97"/>
      <c r="R3" s="84" t="s">
        <v>1799</v>
      </c>
      <c r="S3" s="373">
        <v>303620475</v>
      </c>
    </row>
    <row r="4" spans="1:19" ht="60.75" customHeight="1">
      <c r="A4" s="219" t="s">
        <v>2356</v>
      </c>
      <c r="B4" s="89"/>
      <c r="C4" s="90" t="s">
        <v>1303</v>
      </c>
      <c r="D4" s="83">
        <v>1444</v>
      </c>
      <c r="E4" s="91">
        <v>4</v>
      </c>
      <c r="F4" s="98" t="s">
        <v>1116</v>
      </c>
      <c r="G4" s="92" t="s">
        <v>2183</v>
      </c>
      <c r="H4" s="93" t="s">
        <v>29</v>
      </c>
      <c r="I4" s="91">
        <v>40</v>
      </c>
      <c r="J4" s="94">
        <v>60</v>
      </c>
      <c r="K4" s="95" t="s">
        <v>1798</v>
      </c>
      <c r="L4" s="89" t="s">
        <v>1261</v>
      </c>
      <c r="M4" s="104"/>
      <c r="N4" s="91">
        <v>1</v>
      </c>
      <c r="O4" s="96" t="s">
        <v>93</v>
      </c>
      <c r="P4" s="96" t="s">
        <v>93</v>
      </c>
      <c r="Q4" s="97"/>
      <c r="R4" s="84" t="s">
        <v>1800</v>
      </c>
      <c r="S4" s="373">
        <v>303620476</v>
      </c>
    </row>
    <row r="5" spans="1:19" ht="60.75" customHeight="1">
      <c r="A5" s="219" t="s">
        <v>2357</v>
      </c>
      <c r="B5" s="89"/>
      <c r="C5" s="90" t="s">
        <v>1304</v>
      </c>
      <c r="D5" s="83">
        <v>1263</v>
      </c>
      <c r="E5" s="91">
        <v>8</v>
      </c>
      <c r="F5" s="91"/>
      <c r="G5" s="92" t="s">
        <v>2182</v>
      </c>
      <c r="H5" s="93" t="s">
        <v>29</v>
      </c>
      <c r="I5" s="94">
        <v>60</v>
      </c>
      <c r="J5" s="94">
        <v>60</v>
      </c>
      <c r="K5" s="95" t="s">
        <v>1798</v>
      </c>
      <c r="L5" s="89" t="s">
        <v>1261</v>
      </c>
      <c r="M5" s="104"/>
      <c r="N5" s="91">
        <v>1</v>
      </c>
      <c r="O5" s="96" t="s">
        <v>93</v>
      </c>
      <c r="P5" s="96" t="s">
        <v>93</v>
      </c>
      <c r="Q5" s="97"/>
      <c r="R5" s="84" t="s">
        <v>1799</v>
      </c>
      <c r="S5" s="373">
        <v>303620477</v>
      </c>
    </row>
    <row r="6" spans="1:19" ht="60.75" customHeight="1">
      <c r="A6" s="219" t="s">
        <v>2358</v>
      </c>
      <c r="B6" s="89"/>
      <c r="C6" s="90" t="s">
        <v>1304</v>
      </c>
      <c r="D6" s="83">
        <v>1842</v>
      </c>
      <c r="E6" s="91">
        <v>8</v>
      </c>
      <c r="F6" s="98" t="s">
        <v>1116</v>
      </c>
      <c r="G6" s="92" t="s">
        <v>2183</v>
      </c>
      <c r="H6" s="93" t="s">
        <v>29</v>
      </c>
      <c r="I6" s="94">
        <v>60</v>
      </c>
      <c r="J6" s="94">
        <v>60</v>
      </c>
      <c r="K6" s="95" t="s">
        <v>1798</v>
      </c>
      <c r="L6" s="89" t="s">
        <v>1261</v>
      </c>
      <c r="M6" s="104"/>
      <c r="N6" s="91">
        <v>1</v>
      </c>
      <c r="O6" s="96" t="s">
        <v>93</v>
      </c>
      <c r="P6" s="96" t="s">
        <v>93</v>
      </c>
      <c r="Q6" s="97"/>
      <c r="R6" s="84" t="s">
        <v>1801</v>
      </c>
      <c r="S6" s="373">
        <v>303620478</v>
      </c>
    </row>
    <row r="7" spans="1:19" ht="60.75" customHeight="1">
      <c r="A7" s="219" t="s">
        <v>2359</v>
      </c>
      <c r="B7" s="89"/>
      <c r="C7" s="101" t="s">
        <v>98</v>
      </c>
      <c r="D7" s="83">
        <v>1530</v>
      </c>
      <c r="E7" s="91">
        <v>4</v>
      </c>
      <c r="F7" s="98"/>
      <c r="G7" s="92" t="s">
        <v>2229</v>
      </c>
      <c r="H7" s="93" t="s">
        <v>92</v>
      </c>
      <c r="I7" s="94">
        <v>40</v>
      </c>
      <c r="J7" s="94">
        <v>80</v>
      </c>
      <c r="K7" s="95" t="s">
        <v>285</v>
      </c>
      <c r="L7" s="89"/>
      <c r="M7" s="104"/>
      <c r="N7" s="91">
        <v>1</v>
      </c>
      <c r="O7" s="212" t="s">
        <v>183</v>
      </c>
      <c r="P7" s="96" t="s">
        <v>380</v>
      </c>
      <c r="Q7" s="97" t="s">
        <v>99</v>
      </c>
      <c r="R7" s="84" t="s">
        <v>803</v>
      </c>
      <c r="S7" s="373" t="s">
        <v>2331</v>
      </c>
    </row>
    <row r="8" spans="1:19" ht="60.75" customHeight="1">
      <c r="A8" s="110" t="s">
        <v>2360</v>
      </c>
      <c r="B8" s="105"/>
      <c r="C8" s="101" t="s">
        <v>98</v>
      </c>
      <c r="D8" s="10">
        <v>1950</v>
      </c>
      <c r="E8" s="102">
        <v>8</v>
      </c>
      <c r="F8" s="102"/>
      <c r="G8" s="304" t="s">
        <v>2231</v>
      </c>
      <c r="H8" s="106" t="s">
        <v>92</v>
      </c>
      <c r="I8" s="103">
        <v>80</v>
      </c>
      <c r="J8" s="103">
        <v>160</v>
      </c>
      <c r="K8" s="95" t="s">
        <v>285</v>
      </c>
      <c r="L8" s="104" t="s">
        <v>94</v>
      </c>
      <c r="M8" s="104"/>
      <c r="N8" s="103">
        <v>2</v>
      </c>
      <c r="O8" s="212" t="s">
        <v>183</v>
      </c>
      <c r="P8" s="93" t="s">
        <v>380</v>
      </c>
      <c r="Q8" s="104" t="s">
        <v>99</v>
      </c>
      <c r="R8" s="104" t="s">
        <v>95</v>
      </c>
      <c r="S8" s="373" t="s">
        <v>2332</v>
      </c>
    </row>
    <row r="9" spans="1:19" ht="60.75" customHeight="1">
      <c r="A9" s="110" t="s">
        <v>1916</v>
      </c>
      <c r="B9" s="100"/>
      <c r="C9" s="101" t="s">
        <v>98</v>
      </c>
      <c r="D9" s="10">
        <v>1933</v>
      </c>
      <c r="E9" s="102">
        <v>4</v>
      </c>
      <c r="F9" s="98" t="s">
        <v>1116</v>
      </c>
      <c r="G9" s="304" t="s">
        <v>2230</v>
      </c>
      <c r="H9" s="93" t="s">
        <v>92</v>
      </c>
      <c r="I9" s="103">
        <v>40</v>
      </c>
      <c r="J9" s="103">
        <v>80</v>
      </c>
      <c r="K9" s="95" t="s">
        <v>285</v>
      </c>
      <c r="L9" s="96"/>
      <c r="M9" s="104"/>
      <c r="N9" s="102">
        <v>1</v>
      </c>
      <c r="O9" s="212" t="s">
        <v>183</v>
      </c>
      <c r="P9" s="104" t="s">
        <v>380</v>
      </c>
      <c r="Q9" s="104" t="s">
        <v>99</v>
      </c>
      <c r="R9" s="122" t="s">
        <v>803</v>
      </c>
      <c r="S9" s="373" t="s">
        <v>2333</v>
      </c>
    </row>
    <row r="10" spans="1:19" ht="60.75" customHeight="1">
      <c r="A10" s="110" t="s">
        <v>2361</v>
      </c>
      <c r="B10" s="105"/>
      <c r="C10" s="101" t="s">
        <v>98</v>
      </c>
      <c r="D10" s="10">
        <v>2706</v>
      </c>
      <c r="E10" s="102">
        <v>8</v>
      </c>
      <c r="F10" s="98" t="s">
        <v>1116</v>
      </c>
      <c r="G10" s="304" t="s">
        <v>2232</v>
      </c>
      <c r="H10" s="106" t="s">
        <v>92</v>
      </c>
      <c r="I10" s="103">
        <v>80</v>
      </c>
      <c r="J10" s="103">
        <v>160</v>
      </c>
      <c r="K10" s="95" t="s">
        <v>285</v>
      </c>
      <c r="L10" s="104" t="s">
        <v>94</v>
      </c>
      <c r="M10" s="104"/>
      <c r="N10" s="103">
        <v>2</v>
      </c>
      <c r="O10" s="212" t="s">
        <v>183</v>
      </c>
      <c r="P10" s="93" t="s">
        <v>380</v>
      </c>
      <c r="Q10" s="104" t="s">
        <v>99</v>
      </c>
      <c r="R10" s="122" t="s">
        <v>95</v>
      </c>
      <c r="S10" s="373" t="s">
        <v>2334</v>
      </c>
    </row>
    <row r="11" spans="1:19" ht="60.75" customHeight="1">
      <c r="A11" s="110" t="s">
        <v>1293</v>
      </c>
      <c r="B11" s="89"/>
      <c r="C11" s="107" t="s">
        <v>98</v>
      </c>
      <c r="D11" s="9">
        <v>2634</v>
      </c>
      <c r="E11" s="91">
        <v>8</v>
      </c>
      <c r="F11" s="91"/>
      <c r="G11" s="305" t="s">
        <v>2233</v>
      </c>
      <c r="H11" s="93" t="s">
        <v>60</v>
      </c>
      <c r="I11" s="91">
        <v>80</v>
      </c>
      <c r="J11" s="91">
        <v>256</v>
      </c>
      <c r="K11" s="95" t="s">
        <v>284</v>
      </c>
      <c r="L11" s="89" t="s">
        <v>94</v>
      </c>
      <c r="M11" s="89"/>
      <c r="N11" s="91">
        <v>2</v>
      </c>
      <c r="O11" s="212" t="s">
        <v>183</v>
      </c>
      <c r="P11" s="93" t="s">
        <v>380</v>
      </c>
      <c r="Q11" s="104" t="s">
        <v>99</v>
      </c>
      <c r="R11" s="84" t="s">
        <v>418</v>
      </c>
      <c r="S11" s="373" t="s">
        <v>2335</v>
      </c>
    </row>
    <row r="12" spans="1:19" ht="60.75" customHeight="1">
      <c r="A12" s="348" t="s">
        <v>2362</v>
      </c>
      <c r="B12" s="349"/>
      <c r="C12" s="350" t="s">
        <v>98</v>
      </c>
      <c r="D12" s="351">
        <v>4278</v>
      </c>
      <c r="E12" s="352">
        <v>8</v>
      </c>
      <c r="F12" s="353"/>
      <c r="G12" s="354" t="s">
        <v>2254</v>
      </c>
      <c r="H12" s="348" t="s">
        <v>92</v>
      </c>
      <c r="I12" s="352">
        <v>96</v>
      </c>
      <c r="J12" s="352">
        <v>256</v>
      </c>
      <c r="K12" s="350" t="s">
        <v>284</v>
      </c>
      <c r="L12" s="355" t="s">
        <v>94</v>
      </c>
      <c r="M12" s="356"/>
      <c r="N12" s="353">
        <v>2</v>
      </c>
      <c r="O12" s="357" t="s">
        <v>183</v>
      </c>
      <c r="P12" s="358" t="s">
        <v>2203</v>
      </c>
      <c r="Q12" s="358" t="s">
        <v>99</v>
      </c>
      <c r="R12" s="256" t="s">
        <v>2204</v>
      </c>
      <c r="S12" s="373" t="s">
        <v>2336</v>
      </c>
    </row>
    <row r="13" spans="1:19" ht="60.75" customHeight="1">
      <c r="A13" s="219" t="s">
        <v>1294</v>
      </c>
      <c r="B13" s="100"/>
      <c r="C13" s="101" t="s">
        <v>98</v>
      </c>
      <c r="D13" s="10">
        <v>2299</v>
      </c>
      <c r="E13" s="102">
        <v>16</v>
      </c>
      <c r="F13" s="102"/>
      <c r="G13" s="92" t="s">
        <v>1141</v>
      </c>
      <c r="H13" s="106" t="s">
        <v>92</v>
      </c>
      <c r="I13" s="103">
        <v>160</v>
      </c>
      <c r="J13" s="103">
        <v>160</v>
      </c>
      <c r="K13" s="95" t="s">
        <v>285</v>
      </c>
      <c r="L13" s="104" t="s">
        <v>94</v>
      </c>
      <c r="M13" s="104"/>
      <c r="N13" s="103">
        <v>2</v>
      </c>
      <c r="O13" s="212" t="s">
        <v>183</v>
      </c>
      <c r="P13" s="93" t="s">
        <v>380</v>
      </c>
      <c r="Q13" s="104" t="s">
        <v>99</v>
      </c>
      <c r="R13" s="104" t="s">
        <v>95</v>
      </c>
      <c r="S13" s="373" t="s">
        <v>2337</v>
      </c>
    </row>
    <row r="14" spans="1:19" ht="60.75" customHeight="1">
      <c r="A14" s="219" t="s">
        <v>1295</v>
      </c>
      <c r="B14" s="105"/>
      <c r="C14" s="101" t="s">
        <v>98</v>
      </c>
      <c r="D14" s="10">
        <v>3444</v>
      </c>
      <c r="E14" s="102">
        <v>16</v>
      </c>
      <c r="F14" s="98" t="s">
        <v>1116</v>
      </c>
      <c r="G14" s="92" t="s">
        <v>1305</v>
      </c>
      <c r="H14" s="106" t="s">
        <v>92</v>
      </c>
      <c r="I14" s="103">
        <v>160</v>
      </c>
      <c r="J14" s="103">
        <v>160</v>
      </c>
      <c r="K14" s="95" t="s">
        <v>285</v>
      </c>
      <c r="L14" s="104" t="s">
        <v>94</v>
      </c>
      <c r="M14" s="104"/>
      <c r="N14" s="103">
        <v>2</v>
      </c>
      <c r="O14" s="212" t="s">
        <v>183</v>
      </c>
      <c r="P14" s="93" t="s">
        <v>380</v>
      </c>
      <c r="Q14" s="104" t="s">
        <v>99</v>
      </c>
      <c r="R14" s="104" t="s">
        <v>95</v>
      </c>
      <c r="S14" s="373" t="s">
        <v>2338</v>
      </c>
    </row>
    <row r="15" spans="1:19" ht="60.75" customHeight="1">
      <c r="A15" s="219" t="s">
        <v>2363</v>
      </c>
      <c r="B15" s="89"/>
      <c r="C15" s="107" t="s">
        <v>98</v>
      </c>
      <c r="D15" s="9">
        <v>3529</v>
      </c>
      <c r="E15" s="91">
        <v>16</v>
      </c>
      <c r="F15" s="91"/>
      <c r="G15" s="305" t="s">
        <v>2233</v>
      </c>
      <c r="H15" s="89" t="s">
        <v>60</v>
      </c>
      <c r="I15" s="91">
        <v>160</v>
      </c>
      <c r="J15" s="91">
        <v>256</v>
      </c>
      <c r="K15" s="95" t="s">
        <v>284</v>
      </c>
      <c r="L15" s="89" t="s">
        <v>94</v>
      </c>
      <c r="M15" s="89"/>
      <c r="N15" s="91">
        <v>2</v>
      </c>
      <c r="O15" s="212" t="s">
        <v>183</v>
      </c>
      <c r="P15" s="93" t="s">
        <v>380</v>
      </c>
      <c r="Q15" s="93" t="s">
        <v>99</v>
      </c>
      <c r="R15" s="110" t="s">
        <v>418</v>
      </c>
      <c r="S15" s="373" t="s">
        <v>2339</v>
      </c>
    </row>
    <row r="16" spans="1:19" ht="60.75" customHeight="1">
      <c r="A16" s="110" t="s">
        <v>2364</v>
      </c>
      <c r="B16" s="100"/>
      <c r="C16" s="101" t="s">
        <v>98</v>
      </c>
      <c r="D16" s="10">
        <v>4882</v>
      </c>
      <c r="E16" s="102">
        <v>16</v>
      </c>
      <c r="F16" s="98" t="s">
        <v>1116</v>
      </c>
      <c r="G16" s="92" t="s">
        <v>2234</v>
      </c>
      <c r="H16" s="104" t="s">
        <v>60</v>
      </c>
      <c r="I16" s="103">
        <v>160</v>
      </c>
      <c r="J16" s="103">
        <v>256</v>
      </c>
      <c r="K16" s="95" t="s">
        <v>285</v>
      </c>
      <c r="L16" s="104" t="s">
        <v>94</v>
      </c>
      <c r="M16" s="104"/>
      <c r="N16" s="103">
        <v>2</v>
      </c>
      <c r="O16" s="212" t="s">
        <v>183</v>
      </c>
      <c r="P16" s="93" t="s">
        <v>380</v>
      </c>
      <c r="Q16" s="104" t="s">
        <v>99</v>
      </c>
      <c r="R16" s="122" t="s">
        <v>95</v>
      </c>
      <c r="S16" s="373" t="s">
        <v>2340</v>
      </c>
    </row>
    <row r="17" spans="1:19" ht="60.75" customHeight="1">
      <c r="A17" s="348" t="s">
        <v>2365</v>
      </c>
      <c r="B17" s="359"/>
      <c r="C17" s="350" t="s">
        <v>98</v>
      </c>
      <c r="D17" s="351">
        <v>5059</v>
      </c>
      <c r="E17" s="360">
        <v>16</v>
      </c>
      <c r="F17" s="353"/>
      <c r="G17" s="354" t="s">
        <v>2255</v>
      </c>
      <c r="H17" s="348" t="s">
        <v>92</v>
      </c>
      <c r="I17" s="361">
        <v>192</v>
      </c>
      <c r="J17" s="361">
        <v>256</v>
      </c>
      <c r="K17" s="350" t="s">
        <v>284</v>
      </c>
      <c r="L17" s="358" t="s">
        <v>94</v>
      </c>
      <c r="M17" s="358"/>
      <c r="N17" s="362">
        <v>2</v>
      </c>
      <c r="O17" s="357" t="s">
        <v>183</v>
      </c>
      <c r="P17" s="358" t="s">
        <v>2203</v>
      </c>
      <c r="Q17" s="358" t="s">
        <v>99</v>
      </c>
      <c r="R17" s="256" t="s">
        <v>2204</v>
      </c>
      <c r="S17" s="373" t="s">
        <v>2341</v>
      </c>
    </row>
    <row r="18" spans="1:19" ht="60.75" customHeight="1">
      <c r="A18" s="219" t="s">
        <v>1296</v>
      </c>
      <c r="B18" s="5"/>
      <c r="C18" s="101" t="s">
        <v>98</v>
      </c>
      <c r="D18" s="10">
        <v>2667</v>
      </c>
      <c r="E18" s="102">
        <v>32</v>
      </c>
      <c r="F18" s="102"/>
      <c r="G18" s="92" t="s">
        <v>1141</v>
      </c>
      <c r="H18" s="104" t="s">
        <v>92</v>
      </c>
      <c r="I18" s="103">
        <v>256</v>
      </c>
      <c r="J18" s="103">
        <v>160</v>
      </c>
      <c r="K18" s="95" t="s">
        <v>285</v>
      </c>
      <c r="L18" s="104" t="s">
        <v>94</v>
      </c>
      <c r="M18" s="104"/>
      <c r="N18" s="103">
        <v>2</v>
      </c>
      <c r="O18" s="211" t="s">
        <v>184</v>
      </c>
      <c r="P18" s="93" t="s">
        <v>380</v>
      </c>
      <c r="Q18" s="104" t="s">
        <v>99</v>
      </c>
      <c r="R18" s="104" t="s">
        <v>95</v>
      </c>
      <c r="S18" s="373" t="s">
        <v>2342</v>
      </c>
    </row>
    <row r="19" spans="1:19" ht="60.75" customHeight="1">
      <c r="A19" s="260" t="s">
        <v>1297</v>
      </c>
      <c r="B19" s="100"/>
      <c r="C19" s="101" t="s">
        <v>98</v>
      </c>
      <c r="D19" s="10">
        <v>3937</v>
      </c>
      <c r="E19" s="102">
        <v>32</v>
      </c>
      <c r="F19" s="102"/>
      <c r="G19" s="91"/>
      <c r="H19" s="106" t="s">
        <v>60</v>
      </c>
      <c r="I19" s="102">
        <v>320</v>
      </c>
      <c r="J19" s="102">
        <v>400</v>
      </c>
      <c r="K19" s="95" t="s">
        <v>284</v>
      </c>
      <c r="L19" s="104" t="s">
        <v>94</v>
      </c>
      <c r="M19" s="104"/>
      <c r="N19" s="103">
        <v>2</v>
      </c>
      <c r="O19" s="211" t="s">
        <v>184</v>
      </c>
      <c r="P19" s="93" t="s">
        <v>1142</v>
      </c>
      <c r="Q19" s="104" t="s">
        <v>99</v>
      </c>
      <c r="R19" s="104" t="s">
        <v>95</v>
      </c>
      <c r="S19" s="373" t="s">
        <v>2343</v>
      </c>
    </row>
    <row r="20" spans="1:19" ht="60.75" customHeight="1">
      <c r="A20" s="219" t="s">
        <v>2366</v>
      </c>
      <c r="B20" s="89"/>
      <c r="C20" s="108">
        <v>77</v>
      </c>
      <c r="D20" s="10">
        <v>4500</v>
      </c>
      <c r="E20" s="102">
        <v>16</v>
      </c>
      <c r="F20" s="102"/>
      <c r="G20" s="92" t="s">
        <v>2235</v>
      </c>
      <c r="H20" s="93" t="s">
        <v>60</v>
      </c>
      <c r="I20" s="103">
        <v>160</v>
      </c>
      <c r="J20" s="103">
        <v>256</v>
      </c>
      <c r="K20" s="95" t="s">
        <v>284</v>
      </c>
      <c r="L20" s="106" t="s">
        <v>811</v>
      </c>
      <c r="M20" s="104"/>
      <c r="N20" s="103">
        <v>4</v>
      </c>
      <c r="O20" s="212" t="s">
        <v>183</v>
      </c>
      <c r="P20" s="93" t="s">
        <v>380</v>
      </c>
      <c r="Q20" s="84" t="s">
        <v>97</v>
      </c>
      <c r="R20" s="104" t="s">
        <v>1797</v>
      </c>
      <c r="S20" s="373" t="s">
        <v>2344</v>
      </c>
    </row>
    <row r="21" spans="1:19" ht="60.75" customHeight="1">
      <c r="A21" s="219" t="s">
        <v>1298</v>
      </c>
      <c r="B21" s="89"/>
      <c r="C21" s="108">
        <v>77</v>
      </c>
      <c r="D21" s="10">
        <v>4490</v>
      </c>
      <c r="E21" s="102">
        <v>16</v>
      </c>
      <c r="F21" s="102"/>
      <c r="G21" s="92" t="s">
        <v>1796</v>
      </c>
      <c r="H21" s="93" t="s">
        <v>60</v>
      </c>
      <c r="I21" s="103">
        <v>256</v>
      </c>
      <c r="J21" s="103">
        <v>256</v>
      </c>
      <c r="K21" s="95" t="s">
        <v>284</v>
      </c>
      <c r="L21" s="104" t="s">
        <v>811</v>
      </c>
      <c r="M21" s="104"/>
      <c r="N21" s="103">
        <v>4</v>
      </c>
      <c r="O21" s="212" t="s">
        <v>183</v>
      </c>
      <c r="P21" s="93" t="s">
        <v>1142</v>
      </c>
      <c r="Q21" s="84" t="s">
        <v>97</v>
      </c>
      <c r="R21" s="104" t="s">
        <v>804</v>
      </c>
      <c r="S21" s="373" t="s">
        <v>2345</v>
      </c>
    </row>
    <row r="22" spans="1:19" ht="60.75" customHeight="1">
      <c r="A22" s="219" t="s">
        <v>1299</v>
      </c>
      <c r="B22" s="5"/>
      <c r="C22" s="108">
        <v>77</v>
      </c>
      <c r="D22" s="10">
        <v>5255</v>
      </c>
      <c r="E22" s="91">
        <v>32</v>
      </c>
      <c r="F22" s="91"/>
      <c r="G22" s="91"/>
      <c r="H22" s="89" t="s">
        <v>92</v>
      </c>
      <c r="I22" s="102">
        <v>320</v>
      </c>
      <c r="J22" s="102">
        <v>400</v>
      </c>
      <c r="K22" s="95" t="s">
        <v>284</v>
      </c>
      <c r="L22" s="106" t="s">
        <v>811</v>
      </c>
      <c r="M22" s="93"/>
      <c r="N22" s="91">
        <v>4</v>
      </c>
      <c r="O22" s="213" t="s">
        <v>184</v>
      </c>
      <c r="P22" s="93" t="s">
        <v>1142</v>
      </c>
      <c r="Q22" s="84" t="s">
        <v>97</v>
      </c>
      <c r="R22" s="104" t="s">
        <v>804</v>
      </c>
      <c r="S22" s="373" t="s">
        <v>2346</v>
      </c>
    </row>
    <row r="23" spans="1:19" ht="60.75" customHeight="1">
      <c r="A23" s="219" t="s">
        <v>1300</v>
      </c>
      <c r="B23" s="89"/>
      <c r="C23" s="108">
        <v>77</v>
      </c>
      <c r="D23" s="10">
        <v>11165</v>
      </c>
      <c r="E23" s="91">
        <v>32</v>
      </c>
      <c r="F23" s="91"/>
      <c r="G23" s="304" t="s">
        <v>2207</v>
      </c>
      <c r="H23" s="89" t="s">
        <v>92</v>
      </c>
      <c r="I23" s="102">
        <v>320</v>
      </c>
      <c r="J23" s="102">
        <v>400</v>
      </c>
      <c r="K23" s="95" t="s">
        <v>284</v>
      </c>
      <c r="L23" s="104" t="s">
        <v>96</v>
      </c>
      <c r="M23" s="93"/>
      <c r="N23" s="91">
        <v>4</v>
      </c>
      <c r="O23" s="213" t="s">
        <v>184</v>
      </c>
      <c r="P23" s="93" t="s">
        <v>1142</v>
      </c>
      <c r="Q23" s="84" t="s">
        <v>97</v>
      </c>
      <c r="R23" s="104" t="s">
        <v>1143</v>
      </c>
      <c r="S23" s="373" t="s">
        <v>2347</v>
      </c>
    </row>
    <row r="24" spans="1:19" ht="60.75" customHeight="1">
      <c r="A24" s="355" t="s">
        <v>2216</v>
      </c>
      <c r="B24" s="349"/>
      <c r="C24" s="350">
        <v>77</v>
      </c>
      <c r="D24" s="351">
        <v>7790</v>
      </c>
      <c r="E24" s="352">
        <v>32</v>
      </c>
      <c r="F24" s="353"/>
      <c r="G24" s="354" t="s">
        <v>2256</v>
      </c>
      <c r="H24" s="355" t="s">
        <v>92</v>
      </c>
      <c r="I24" s="361">
        <v>384</v>
      </c>
      <c r="J24" s="361">
        <v>256</v>
      </c>
      <c r="K24" s="350" t="s">
        <v>284</v>
      </c>
      <c r="L24" s="348" t="s">
        <v>811</v>
      </c>
      <c r="M24" s="358"/>
      <c r="N24" s="353">
        <v>4</v>
      </c>
      <c r="O24" s="363" t="s">
        <v>184</v>
      </c>
      <c r="P24" s="358" t="s">
        <v>2203</v>
      </c>
      <c r="Q24" s="364" t="s">
        <v>2205</v>
      </c>
      <c r="R24" s="358" t="s">
        <v>2206</v>
      </c>
      <c r="S24" s="373" t="s">
        <v>2348</v>
      </c>
    </row>
    <row r="25" spans="1:19" ht="60.75" customHeight="1">
      <c r="A25" s="110" t="s">
        <v>941</v>
      </c>
      <c r="B25" s="89"/>
      <c r="C25" s="108">
        <v>77</v>
      </c>
      <c r="D25" s="10">
        <v>5500</v>
      </c>
      <c r="E25" s="91">
        <v>64</v>
      </c>
      <c r="F25" s="91"/>
      <c r="G25" s="91" t="s">
        <v>969</v>
      </c>
      <c r="H25" s="89" t="s">
        <v>633</v>
      </c>
      <c r="I25" s="91">
        <v>400</v>
      </c>
      <c r="J25" s="91">
        <v>400</v>
      </c>
      <c r="K25" s="95" t="s">
        <v>284</v>
      </c>
      <c r="L25" s="104" t="s">
        <v>811</v>
      </c>
      <c r="M25" s="104"/>
      <c r="N25" s="91">
        <v>4</v>
      </c>
      <c r="O25" s="109" t="s">
        <v>801</v>
      </c>
      <c r="P25" s="104" t="s">
        <v>810</v>
      </c>
      <c r="Q25" s="110" t="s">
        <v>97</v>
      </c>
      <c r="R25" s="104" t="s">
        <v>804</v>
      </c>
      <c r="S25" s="373">
        <v>303617484</v>
      </c>
    </row>
    <row r="26" spans="1:19" ht="60.75" customHeight="1">
      <c r="A26" s="110" t="str">
        <f>"DS-8664NXI-I8/S"</f>
        <v>DS-8664NXI-I8/S</v>
      </c>
      <c r="B26" s="5"/>
      <c r="C26" s="111">
        <v>86</v>
      </c>
      <c r="D26" s="10">
        <v>7278</v>
      </c>
      <c r="E26" s="91">
        <v>64</v>
      </c>
      <c r="F26" s="91"/>
      <c r="G26" s="92" t="s">
        <v>1301</v>
      </c>
      <c r="H26" s="89" t="s">
        <v>60</v>
      </c>
      <c r="I26" s="112" t="s">
        <v>805</v>
      </c>
      <c r="J26" s="112" t="s">
        <v>806</v>
      </c>
      <c r="K26" s="95" t="s">
        <v>284</v>
      </c>
      <c r="L26" s="106" t="s">
        <v>811</v>
      </c>
      <c r="M26" s="98" t="s">
        <v>1116</v>
      </c>
      <c r="N26" s="91">
        <v>8</v>
      </c>
      <c r="O26" s="109" t="s">
        <v>801</v>
      </c>
      <c r="P26" s="93" t="s">
        <v>810</v>
      </c>
      <c r="Q26" s="84" t="s">
        <v>101</v>
      </c>
      <c r="R26" s="84" t="s">
        <v>807</v>
      </c>
      <c r="S26" s="373">
        <v>303618758</v>
      </c>
    </row>
    <row r="27" spans="1:19" ht="60.75" customHeight="1">
      <c r="A27" s="110" t="s">
        <v>802</v>
      </c>
      <c r="B27" s="5"/>
      <c r="C27" s="113">
        <v>96</v>
      </c>
      <c r="D27" s="9">
        <v>9222</v>
      </c>
      <c r="E27" s="103">
        <v>32</v>
      </c>
      <c r="F27" s="103"/>
      <c r="G27" s="92" t="s">
        <v>813</v>
      </c>
      <c r="H27" s="89" t="s">
        <v>633</v>
      </c>
      <c r="I27" s="112" t="s">
        <v>808</v>
      </c>
      <c r="J27" s="112" t="s">
        <v>809</v>
      </c>
      <c r="K27" s="95" t="s">
        <v>284</v>
      </c>
      <c r="L27" s="104" t="s">
        <v>811</v>
      </c>
      <c r="M27" s="98" t="s">
        <v>1116</v>
      </c>
      <c r="N27" s="103">
        <v>8</v>
      </c>
      <c r="O27" s="109" t="s">
        <v>801</v>
      </c>
      <c r="P27" s="104" t="s">
        <v>810</v>
      </c>
      <c r="Q27" s="84" t="s">
        <v>101</v>
      </c>
      <c r="R27" s="84" t="s">
        <v>812</v>
      </c>
      <c r="S27" s="373">
        <v>303616638</v>
      </c>
    </row>
    <row r="28" spans="1:19" ht="60.75" customHeight="1">
      <c r="A28" s="110" t="s">
        <v>942</v>
      </c>
      <c r="B28" s="89"/>
      <c r="C28" s="113">
        <v>96</v>
      </c>
      <c r="D28" s="10">
        <v>12444</v>
      </c>
      <c r="E28" s="102">
        <v>32</v>
      </c>
      <c r="F28" s="102"/>
      <c r="G28" s="92" t="s">
        <v>813</v>
      </c>
      <c r="H28" s="89" t="s">
        <v>633</v>
      </c>
      <c r="I28" s="112" t="s">
        <v>808</v>
      </c>
      <c r="J28" s="112" t="s">
        <v>809</v>
      </c>
      <c r="K28" s="95" t="s">
        <v>284</v>
      </c>
      <c r="L28" s="104" t="s">
        <v>811</v>
      </c>
      <c r="M28" s="98" t="s">
        <v>1116</v>
      </c>
      <c r="N28" s="103">
        <v>16</v>
      </c>
      <c r="O28" s="109" t="s">
        <v>801</v>
      </c>
      <c r="P28" s="104" t="s">
        <v>810</v>
      </c>
      <c r="Q28" s="84" t="s">
        <v>103</v>
      </c>
      <c r="R28" s="84" t="s">
        <v>104</v>
      </c>
      <c r="S28" s="373">
        <v>303616604</v>
      </c>
    </row>
    <row r="29" spans="1:19" ht="60.75" customHeight="1">
      <c r="A29" s="110" t="s">
        <v>1144</v>
      </c>
      <c r="B29" s="5"/>
      <c r="C29" s="113">
        <v>96</v>
      </c>
      <c r="D29" s="10">
        <v>12444</v>
      </c>
      <c r="E29" s="102">
        <v>64</v>
      </c>
      <c r="F29" s="102"/>
      <c r="G29" s="92" t="s">
        <v>1145</v>
      </c>
      <c r="H29" s="89" t="s">
        <v>60</v>
      </c>
      <c r="I29" s="91">
        <v>400</v>
      </c>
      <c r="J29" s="91">
        <v>400</v>
      </c>
      <c r="K29" s="95" t="s">
        <v>284</v>
      </c>
      <c r="L29" s="104" t="s">
        <v>811</v>
      </c>
      <c r="M29" s="98" t="s">
        <v>1116</v>
      </c>
      <c r="N29" s="102">
        <v>8</v>
      </c>
      <c r="O29" s="109" t="s">
        <v>801</v>
      </c>
      <c r="P29" s="104" t="s">
        <v>1142</v>
      </c>
      <c r="Q29" s="84" t="s">
        <v>101</v>
      </c>
      <c r="R29" s="84" t="s">
        <v>812</v>
      </c>
      <c r="S29" s="373">
        <v>303616640</v>
      </c>
    </row>
    <row r="30" spans="1:19" ht="60.75" customHeight="1">
      <c r="A30" s="355" t="s">
        <v>2351</v>
      </c>
      <c r="B30" s="390"/>
      <c r="C30" s="350">
        <v>96</v>
      </c>
      <c r="D30" s="391">
        <v>17500</v>
      </c>
      <c r="E30" s="392">
        <v>64</v>
      </c>
      <c r="F30" s="360"/>
      <c r="G30" s="354" t="s">
        <v>2352</v>
      </c>
      <c r="H30" s="355" t="s">
        <v>92</v>
      </c>
      <c r="I30" s="393">
        <v>384</v>
      </c>
      <c r="J30" s="393">
        <v>256</v>
      </c>
      <c r="K30" s="350" t="s">
        <v>284</v>
      </c>
      <c r="L30" s="358" t="s">
        <v>811</v>
      </c>
      <c r="M30" s="394" t="s">
        <v>1116</v>
      </c>
      <c r="N30" s="392">
        <v>8</v>
      </c>
      <c r="O30" s="395" t="s">
        <v>801</v>
      </c>
      <c r="P30" s="358" t="s">
        <v>2203</v>
      </c>
      <c r="Q30" s="256" t="s">
        <v>2353</v>
      </c>
      <c r="R30" s="256" t="s">
        <v>2354</v>
      </c>
    </row>
    <row r="31" spans="1:19" ht="60.75" customHeight="1">
      <c r="A31" s="154" t="s">
        <v>1302</v>
      </c>
      <c r="B31" s="5"/>
      <c r="C31" s="113">
        <v>96</v>
      </c>
      <c r="D31" s="10">
        <v>19667</v>
      </c>
      <c r="E31" s="102">
        <v>64</v>
      </c>
      <c r="F31" s="102"/>
      <c r="G31" s="92" t="s">
        <v>1145</v>
      </c>
      <c r="H31" s="89" t="s">
        <v>60</v>
      </c>
      <c r="I31" s="91">
        <v>400</v>
      </c>
      <c r="J31" s="91">
        <v>400</v>
      </c>
      <c r="K31" s="95" t="s">
        <v>284</v>
      </c>
      <c r="L31" s="104" t="s">
        <v>811</v>
      </c>
      <c r="M31" s="98" t="s">
        <v>1116</v>
      </c>
      <c r="N31" s="102">
        <v>16</v>
      </c>
      <c r="O31" s="109" t="s">
        <v>801</v>
      </c>
      <c r="P31" s="104" t="s">
        <v>1142</v>
      </c>
      <c r="Q31" s="84" t="s">
        <v>101</v>
      </c>
      <c r="R31" s="84" t="s">
        <v>812</v>
      </c>
      <c r="S31" s="373">
        <v>303616606</v>
      </c>
    </row>
    <row r="32" spans="1:19" ht="60.75" customHeight="1">
      <c r="A32" s="110" t="s">
        <v>100</v>
      </c>
      <c r="B32" s="5"/>
      <c r="C32" s="113">
        <v>96</v>
      </c>
      <c r="D32" s="9">
        <v>24200</v>
      </c>
      <c r="E32" s="103">
        <v>128</v>
      </c>
      <c r="F32" s="103"/>
      <c r="G32" s="92" t="s">
        <v>814</v>
      </c>
      <c r="H32" s="93" t="s">
        <v>60</v>
      </c>
      <c r="I32" s="103">
        <v>576</v>
      </c>
      <c r="J32" s="103">
        <v>512</v>
      </c>
      <c r="K32" s="95" t="s">
        <v>569</v>
      </c>
      <c r="L32" s="104" t="s">
        <v>102</v>
      </c>
      <c r="M32" s="98" t="s">
        <v>1116</v>
      </c>
      <c r="N32" s="103">
        <v>16</v>
      </c>
      <c r="O32" s="109" t="s">
        <v>801</v>
      </c>
      <c r="P32" s="93" t="s">
        <v>380</v>
      </c>
      <c r="Q32" s="84" t="s">
        <v>103</v>
      </c>
      <c r="R32" s="84" t="s">
        <v>105</v>
      </c>
      <c r="S32" s="373">
        <v>303604447</v>
      </c>
    </row>
    <row r="33" spans="1:19" ht="60.75" customHeight="1">
      <c r="A33" s="110" t="s">
        <v>1905</v>
      </c>
      <c r="B33" s="5"/>
      <c r="C33" s="113">
        <v>96</v>
      </c>
      <c r="D33" s="9">
        <v>33900</v>
      </c>
      <c r="E33" s="103">
        <v>256</v>
      </c>
      <c r="F33" s="103"/>
      <c r="G33" s="92" t="s">
        <v>814</v>
      </c>
      <c r="H33" s="93" t="s">
        <v>60</v>
      </c>
      <c r="I33" s="103">
        <v>768</v>
      </c>
      <c r="J33" s="103">
        <v>768</v>
      </c>
      <c r="K33" s="95" t="s">
        <v>569</v>
      </c>
      <c r="L33" s="104" t="s">
        <v>102</v>
      </c>
      <c r="M33" s="98" t="s">
        <v>1116</v>
      </c>
      <c r="N33" s="103">
        <v>16</v>
      </c>
      <c r="O33" s="109" t="s">
        <v>801</v>
      </c>
      <c r="P33" s="93" t="s">
        <v>380</v>
      </c>
      <c r="Q33" s="84" t="s">
        <v>103</v>
      </c>
      <c r="R33" s="84" t="s">
        <v>105</v>
      </c>
      <c r="S33" s="373">
        <v>303604463</v>
      </c>
    </row>
  </sheetData>
  <sheetProtection algorithmName="SHA-512" hashValue="CN1UgRIhJF9Enk3dYC6iv4mPHPcfpbCExxHViEJog1pYihsuQNFzPr/SOz8TMxW+yrRKjLPICExWe9K1Ck/B5Q==" saltValue="5NpD+6Gk2eey5wpzeQHZjQ==" spinCount="100000" sheet="1" objects="1" scenarios="1"/>
  <mergeCells count="1">
    <mergeCell ref="F1:J1"/>
  </mergeCells>
  <pageMargins left="0.7" right="0.7" top="0.75" bottom="0.75" header="0.3" footer="0.3"/>
  <pageSetup paperSize="9" orientation="portrait" r:id="rId1"/>
  <ignoredErrors>
    <ignoredError sqref="C12 C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9" r:id="rId4" name="Button 15">
              <controlPr defaultSize="0" print="0" autoFill="0" autoPict="0" macro="[0]!Sheet4.Show_UserForm">
                <anchor moveWithCells="1" sizeWithCells="1">
                  <from>
                    <xdr:col>0</xdr:col>
                    <xdr:colOff>238125</xdr:colOff>
                    <xdr:row>0</xdr:row>
                    <xdr:rowOff>219075</xdr:rowOff>
                  </from>
                  <to>
                    <xdr:col>0</xdr:col>
                    <xdr:colOff>1447800</xdr:colOff>
                    <xdr:row>0</xdr:row>
                    <xdr:rowOff>638175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EF74521-40E9-476D-9C2F-6BF54B9EC47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F10</xm:sqref>
        </x14:conditionalFormatting>
        <x14:conditionalFormatting xmlns:xm="http://schemas.microsoft.com/office/excel/2006/main">
          <x14:cfRule type="iconSet" priority="4" id="{1783A140-E216-459D-A400-BE202E0CC8D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F14</xm:sqref>
        </x14:conditionalFormatting>
        <x14:conditionalFormatting xmlns:xm="http://schemas.microsoft.com/office/excel/2006/main">
          <x14:cfRule type="iconSet" priority="3" id="{3F364A7A-A4BA-4D34-90F5-6D28A4318FD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F16:F17</xm:sqref>
        </x14:conditionalFormatting>
        <x14:conditionalFormatting xmlns:xm="http://schemas.microsoft.com/office/excel/2006/main">
          <x14:cfRule type="iconSet" priority="2" id="{70D63262-F46C-4489-83CB-74A0C6C3CFC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F4</xm:sqref>
        </x14:conditionalFormatting>
        <x14:conditionalFormatting xmlns:xm="http://schemas.microsoft.com/office/excel/2006/main">
          <x14:cfRule type="iconSet" priority="1" id="{064150DD-9716-4CA9-BE49-DB261AFB8A6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F6:F7</xm:sqref>
        </x14:conditionalFormatting>
        <x14:conditionalFormatting xmlns:xm="http://schemas.microsoft.com/office/excel/2006/main">
          <x14:cfRule type="iconSet" priority="1683" id="{4597D1B5-E8E6-49FE-86B0-3ACF00B9C12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M26:M33</xm:sqref>
        </x14:conditionalFormatting>
        <x14:conditionalFormatting xmlns:xm="http://schemas.microsoft.com/office/excel/2006/main">
          <x14:cfRule type="iconSet" priority="2137" id="{9F449B34-C2B3-4D5C-A9A1-619FB6AFA8CC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138" id="{5BEED505-C183-4D74-AD8B-0CEFC822EF5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M9 M3:M7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P24"/>
  <sheetViews>
    <sheetView showGridLines="0" rightToLeft="1" zoomScaleNormal="100"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25.625" customWidth="1"/>
    <col min="2" max="2" width="13.875" customWidth="1"/>
    <col min="3" max="3" width="11.25" customWidth="1"/>
    <col min="4" max="4" width="9.375" bestFit="1" customWidth="1"/>
    <col min="6" max="6" width="9.625" bestFit="1" customWidth="1"/>
    <col min="9" max="9" width="21.375" customWidth="1"/>
    <col min="10" max="10" width="11" customWidth="1"/>
    <col min="11" max="11" width="8.875" customWidth="1"/>
    <col min="12" max="12" width="13.875" customWidth="1"/>
    <col min="13" max="13" width="9.875" customWidth="1"/>
    <col min="14" max="14" width="11.25" customWidth="1"/>
    <col min="15" max="15" width="17" customWidth="1"/>
    <col min="16" max="16" width="10.875" customWidth="1"/>
  </cols>
  <sheetData>
    <row r="1" spans="1:16" ht="69" customHeight="1">
      <c r="F1" s="397" t="s">
        <v>324</v>
      </c>
      <c r="G1" s="397"/>
      <c r="H1" s="397"/>
      <c r="I1" s="397"/>
      <c r="J1" s="397"/>
    </row>
    <row r="2" spans="1:16" ht="31.5">
      <c r="A2" s="116" t="s">
        <v>0</v>
      </c>
      <c r="B2" s="116" t="s">
        <v>139</v>
      </c>
      <c r="C2" s="87" t="s">
        <v>2</v>
      </c>
      <c r="D2" s="87" t="s">
        <v>388</v>
      </c>
      <c r="E2" s="116" t="s">
        <v>62</v>
      </c>
      <c r="F2" s="87" t="s">
        <v>3</v>
      </c>
      <c r="G2" s="87" t="s">
        <v>4</v>
      </c>
      <c r="H2" s="87" t="s">
        <v>211</v>
      </c>
      <c r="I2" s="87" t="s">
        <v>149</v>
      </c>
      <c r="J2" s="117" t="s">
        <v>1128</v>
      </c>
      <c r="K2" s="87" t="s">
        <v>655</v>
      </c>
      <c r="L2" s="116" t="s">
        <v>140</v>
      </c>
      <c r="M2" s="87" t="s">
        <v>63</v>
      </c>
      <c r="N2" s="87" t="s">
        <v>64</v>
      </c>
      <c r="O2" s="87" t="s">
        <v>9</v>
      </c>
      <c r="P2" s="87" t="s">
        <v>657</v>
      </c>
    </row>
    <row r="3" spans="1:16" ht="49.5" customHeight="1">
      <c r="A3" s="110" t="s">
        <v>1106</v>
      </c>
      <c r="B3" s="80"/>
      <c r="C3" s="80" t="s">
        <v>187</v>
      </c>
      <c r="D3" s="118">
        <v>235</v>
      </c>
      <c r="E3" s="123" t="s">
        <v>13</v>
      </c>
      <c r="F3" s="95" t="s">
        <v>35</v>
      </c>
      <c r="G3" s="95" t="s">
        <v>11</v>
      </c>
      <c r="H3" s="95"/>
      <c r="I3" s="124" t="s">
        <v>1129</v>
      </c>
      <c r="J3" s="124"/>
      <c r="K3" s="98" t="s">
        <v>1116</v>
      </c>
      <c r="L3" s="125" t="s">
        <v>1107</v>
      </c>
      <c r="M3" s="122" t="s">
        <v>67</v>
      </c>
      <c r="N3" s="121" t="s">
        <v>159</v>
      </c>
      <c r="O3" s="122" t="s">
        <v>55</v>
      </c>
      <c r="P3" s="95">
        <v>45</v>
      </c>
    </row>
    <row r="4" spans="1:16" ht="49.5" customHeight="1">
      <c r="A4" s="110" t="s">
        <v>1890</v>
      </c>
      <c r="B4" s="198"/>
      <c r="C4" s="80" t="s">
        <v>187</v>
      </c>
      <c r="D4" s="118">
        <v>290</v>
      </c>
      <c r="E4" s="123" t="s">
        <v>1113</v>
      </c>
      <c r="F4" s="80" t="s">
        <v>35</v>
      </c>
      <c r="G4" s="80" t="s">
        <v>11</v>
      </c>
      <c r="H4" s="80"/>
      <c r="I4" s="120" t="s">
        <v>66</v>
      </c>
      <c r="J4" s="120"/>
      <c r="K4" s="98" t="s">
        <v>1116</v>
      </c>
      <c r="L4" s="125" t="s">
        <v>1107</v>
      </c>
      <c r="M4" s="121">
        <v>2.8</v>
      </c>
      <c r="N4" s="121" t="s">
        <v>159</v>
      </c>
      <c r="O4" s="122" t="s">
        <v>55</v>
      </c>
      <c r="P4" s="80">
        <v>45</v>
      </c>
    </row>
    <row r="5" spans="1:16" ht="49.5" customHeight="1">
      <c r="A5" s="209" t="s">
        <v>2295</v>
      </c>
      <c r="B5" s="198"/>
      <c r="C5" s="80" t="s">
        <v>187</v>
      </c>
      <c r="D5" s="118">
        <v>325</v>
      </c>
      <c r="E5" s="123" t="s">
        <v>1113</v>
      </c>
      <c r="F5" s="80" t="s">
        <v>35</v>
      </c>
      <c r="G5" s="80" t="s">
        <v>11</v>
      </c>
      <c r="H5" s="80"/>
      <c r="I5" s="344" t="s">
        <v>2300</v>
      </c>
      <c r="J5" s="120"/>
      <c r="K5" s="98" t="s">
        <v>1116</v>
      </c>
      <c r="L5" s="125" t="s">
        <v>1107</v>
      </c>
      <c r="M5" s="121">
        <v>2.8</v>
      </c>
      <c r="N5" s="121" t="s">
        <v>159</v>
      </c>
      <c r="O5" s="122" t="s">
        <v>55</v>
      </c>
      <c r="P5" s="80"/>
    </row>
    <row r="6" spans="1:16" ht="49.5" customHeight="1">
      <c r="A6" s="209" t="s">
        <v>2296</v>
      </c>
      <c r="B6" s="198"/>
      <c r="C6" s="80" t="s">
        <v>187</v>
      </c>
      <c r="D6" s="118">
        <v>500</v>
      </c>
      <c r="E6" s="242" t="s">
        <v>2011</v>
      </c>
      <c r="F6" s="80" t="s">
        <v>35</v>
      </c>
      <c r="G6" s="80" t="s">
        <v>11</v>
      </c>
      <c r="H6" s="80"/>
      <c r="I6" s="344" t="s">
        <v>2228</v>
      </c>
      <c r="J6" s="120"/>
      <c r="K6" s="98" t="s">
        <v>1116</v>
      </c>
      <c r="L6" s="125" t="s">
        <v>1107</v>
      </c>
      <c r="M6" s="121">
        <v>2.8</v>
      </c>
      <c r="N6" s="121" t="s">
        <v>159</v>
      </c>
      <c r="O6" s="122" t="s">
        <v>55</v>
      </c>
      <c r="P6" s="80"/>
    </row>
    <row r="7" spans="1:16" ht="49.5" customHeight="1">
      <c r="A7" s="209" t="s">
        <v>1306</v>
      </c>
      <c r="B7" s="80"/>
      <c r="C7" s="80" t="s">
        <v>152</v>
      </c>
      <c r="D7" s="127">
        <v>330</v>
      </c>
      <c r="E7" s="119" t="s">
        <v>13</v>
      </c>
      <c r="F7" s="95" t="s">
        <v>35</v>
      </c>
      <c r="G7" s="80" t="s">
        <v>11</v>
      </c>
      <c r="H7" s="128"/>
      <c r="I7" s="120" t="s">
        <v>66</v>
      </c>
      <c r="J7" s="98" t="s">
        <v>1116</v>
      </c>
      <c r="K7" s="98" t="s">
        <v>1116</v>
      </c>
      <c r="L7" s="80" t="s">
        <v>59</v>
      </c>
      <c r="M7" s="122">
        <v>2.8</v>
      </c>
      <c r="N7" s="122" t="s">
        <v>159</v>
      </c>
      <c r="O7" s="121" t="s">
        <v>55</v>
      </c>
      <c r="P7" s="80">
        <v>16</v>
      </c>
    </row>
    <row r="8" spans="1:16" ht="49.5" customHeight="1">
      <c r="A8" s="261" t="s">
        <v>2278</v>
      </c>
      <c r="B8" s="198"/>
      <c r="C8" s="80" t="s">
        <v>152</v>
      </c>
      <c r="D8" s="118">
        <v>385</v>
      </c>
      <c r="E8" s="123" t="s">
        <v>1113</v>
      </c>
      <c r="F8" s="95" t="s">
        <v>35</v>
      </c>
      <c r="G8" s="80" t="s">
        <v>11</v>
      </c>
      <c r="H8" s="80"/>
      <c r="I8" s="344" t="s">
        <v>2228</v>
      </c>
      <c r="J8" s="120"/>
      <c r="K8" s="98" t="s">
        <v>1116</v>
      </c>
      <c r="L8" s="125" t="s">
        <v>2279</v>
      </c>
      <c r="M8" s="122">
        <v>2.8</v>
      </c>
      <c r="N8" s="122" t="s">
        <v>159</v>
      </c>
      <c r="O8" s="121" t="s">
        <v>55</v>
      </c>
      <c r="P8" s="80">
        <v>24</v>
      </c>
    </row>
    <row r="9" spans="1:16" ht="49.5" customHeight="1">
      <c r="A9" s="209" t="s">
        <v>1307</v>
      </c>
      <c r="B9" s="80"/>
      <c r="C9" s="80" t="s">
        <v>152</v>
      </c>
      <c r="D9" s="131">
        <v>400</v>
      </c>
      <c r="E9" s="123" t="s">
        <v>1113</v>
      </c>
      <c r="F9" s="95" t="s">
        <v>35</v>
      </c>
      <c r="G9" s="80" t="s">
        <v>11</v>
      </c>
      <c r="H9" s="128"/>
      <c r="I9" s="120" t="s">
        <v>66</v>
      </c>
      <c r="J9" s="98" t="s">
        <v>1116</v>
      </c>
      <c r="K9" s="98" t="s">
        <v>1116</v>
      </c>
      <c r="L9" s="126" t="s">
        <v>174</v>
      </c>
      <c r="M9" s="122">
        <v>2.8</v>
      </c>
      <c r="N9" s="122" t="s">
        <v>159</v>
      </c>
      <c r="O9" s="121" t="s">
        <v>55</v>
      </c>
      <c r="P9" s="80">
        <v>16</v>
      </c>
    </row>
    <row r="10" spans="1:16" ht="49.5" customHeight="1">
      <c r="A10" s="261" t="s">
        <v>2297</v>
      </c>
      <c r="B10" s="198"/>
      <c r="C10" s="80" t="s">
        <v>152</v>
      </c>
      <c r="D10" s="375">
        <v>560</v>
      </c>
      <c r="E10" s="242" t="s">
        <v>2011</v>
      </c>
      <c r="F10" s="95" t="s">
        <v>35</v>
      </c>
      <c r="G10" s="80" t="s">
        <v>11</v>
      </c>
      <c r="H10" s="80"/>
      <c r="I10" s="344" t="s">
        <v>2228</v>
      </c>
      <c r="J10" s="120"/>
      <c r="K10" s="98" t="s">
        <v>1116</v>
      </c>
      <c r="L10" s="125" t="s">
        <v>2253</v>
      </c>
      <c r="M10" s="122">
        <v>2.8</v>
      </c>
      <c r="N10" s="122" t="s">
        <v>159</v>
      </c>
      <c r="O10" s="121" t="s">
        <v>55</v>
      </c>
      <c r="P10" s="80"/>
    </row>
    <row r="11" spans="1:16" ht="49.5" customHeight="1">
      <c r="A11" s="371" t="s">
        <v>2221</v>
      </c>
      <c r="B11" s="198"/>
      <c r="C11" s="80" t="s">
        <v>152</v>
      </c>
      <c r="D11" s="131">
        <v>400</v>
      </c>
      <c r="E11" s="123" t="s">
        <v>1113</v>
      </c>
      <c r="F11" s="95" t="s">
        <v>35</v>
      </c>
      <c r="G11" s="80" t="s">
        <v>11</v>
      </c>
      <c r="H11" s="80"/>
      <c r="I11" s="344" t="s">
        <v>2228</v>
      </c>
      <c r="J11" s="98" t="s">
        <v>1116</v>
      </c>
      <c r="K11" s="98" t="s">
        <v>1116</v>
      </c>
      <c r="L11" s="125" t="s">
        <v>2253</v>
      </c>
      <c r="M11" s="122">
        <v>2.8</v>
      </c>
      <c r="N11" s="122" t="s">
        <v>159</v>
      </c>
      <c r="O11" s="121" t="s">
        <v>55</v>
      </c>
      <c r="P11" s="80">
        <v>24</v>
      </c>
    </row>
    <row r="12" spans="1:16" ht="49.5" customHeight="1">
      <c r="A12" s="209" t="s">
        <v>1889</v>
      </c>
      <c r="B12" s="198"/>
      <c r="C12" s="80" t="s">
        <v>152</v>
      </c>
      <c r="D12" s="118">
        <v>960</v>
      </c>
      <c r="E12" s="214" t="s">
        <v>92</v>
      </c>
      <c r="F12" s="95" t="s">
        <v>35</v>
      </c>
      <c r="G12" s="95" t="s">
        <v>11</v>
      </c>
      <c r="H12" s="95"/>
      <c r="I12" s="132" t="s">
        <v>66</v>
      </c>
      <c r="J12" s="132"/>
      <c r="K12" s="132"/>
      <c r="L12" s="95" t="s">
        <v>498</v>
      </c>
      <c r="M12" s="122" t="s">
        <v>77</v>
      </c>
      <c r="N12" s="122" t="s">
        <v>160</v>
      </c>
      <c r="O12" s="122" t="s">
        <v>73</v>
      </c>
      <c r="P12" s="80">
        <v>12</v>
      </c>
    </row>
    <row r="13" spans="1:16" ht="49.5" customHeight="1">
      <c r="A13" s="209" t="s">
        <v>1308</v>
      </c>
      <c r="B13" s="80"/>
      <c r="C13" s="80" t="s">
        <v>155</v>
      </c>
      <c r="D13" s="118">
        <v>184</v>
      </c>
      <c r="E13" s="119" t="s">
        <v>13</v>
      </c>
      <c r="F13" s="95" t="s">
        <v>35</v>
      </c>
      <c r="G13" s="95" t="s">
        <v>11</v>
      </c>
      <c r="H13" s="128"/>
      <c r="I13" s="132" t="s">
        <v>66</v>
      </c>
      <c r="J13" s="133"/>
      <c r="K13" s="133"/>
      <c r="L13" s="95" t="s">
        <v>43</v>
      </c>
      <c r="M13" s="121" t="s">
        <v>67</v>
      </c>
      <c r="N13" s="121" t="s">
        <v>159</v>
      </c>
      <c r="O13" s="121" t="s">
        <v>55</v>
      </c>
      <c r="P13" s="128">
        <v>40</v>
      </c>
    </row>
    <row r="14" spans="1:16" ht="49.5" customHeight="1">
      <c r="A14" s="110" t="s">
        <v>1111</v>
      </c>
      <c r="B14" s="80"/>
      <c r="C14" s="80" t="s">
        <v>155</v>
      </c>
      <c r="D14" s="134">
        <v>235</v>
      </c>
      <c r="E14" s="119" t="s">
        <v>13</v>
      </c>
      <c r="F14" s="95" t="s">
        <v>35</v>
      </c>
      <c r="G14" s="95" t="s">
        <v>11</v>
      </c>
      <c r="H14" s="80"/>
      <c r="I14" s="124" t="s">
        <v>1129</v>
      </c>
      <c r="J14" s="124"/>
      <c r="K14" s="98" t="s">
        <v>1116</v>
      </c>
      <c r="L14" s="125" t="s">
        <v>1107</v>
      </c>
      <c r="M14" s="121">
        <v>2.8</v>
      </c>
      <c r="N14" s="121" t="s">
        <v>159</v>
      </c>
      <c r="O14" s="122" t="s">
        <v>55</v>
      </c>
      <c r="P14" s="80">
        <v>36</v>
      </c>
    </row>
    <row r="15" spans="1:16" ht="49.5" customHeight="1">
      <c r="A15" s="209" t="s">
        <v>1884</v>
      </c>
      <c r="B15" s="80"/>
      <c r="C15" s="80" t="s">
        <v>155</v>
      </c>
      <c r="D15" s="118">
        <v>300</v>
      </c>
      <c r="E15" s="119" t="s">
        <v>13</v>
      </c>
      <c r="F15" s="80" t="s">
        <v>35</v>
      </c>
      <c r="G15" s="80" t="s">
        <v>70</v>
      </c>
      <c r="H15" s="80"/>
      <c r="I15" s="129" t="s">
        <v>66</v>
      </c>
      <c r="J15" s="98" t="s">
        <v>1116</v>
      </c>
      <c r="K15" s="98" t="s">
        <v>1116</v>
      </c>
      <c r="L15" s="126" t="s">
        <v>173</v>
      </c>
      <c r="M15" s="121">
        <v>2.8</v>
      </c>
      <c r="N15" s="121" t="s">
        <v>159</v>
      </c>
      <c r="O15" s="121" t="s">
        <v>55</v>
      </c>
      <c r="P15" s="80">
        <v>36</v>
      </c>
    </row>
    <row r="16" spans="1:16" ht="49.5" customHeight="1">
      <c r="A16" s="110" t="s">
        <v>1112</v>
      </c>
      <c r="B16" s="95"/>
      <c r="C16" s="80" t="s">
        <v>155</v>
      </c>
      <c r="D16" s="134">
        <v>290</v>
      </c>
      <c r="E16" s="123" t="s">
        <v>1113</v>
      </c>
      <c r="F16" s="95" t="s">
        <v>35</v>
      </c>
      <c r="G16" s="95" t="s">
        <v>11</v>
      </c>
      <c r="H16" s="80"/>
      <c r="I16" s="124" t="s">
        <v>1129</v>
      </c>
      <c r="J16" s="124"/>
      <c r="K16" s="98" t="s">
        <v>1116</v>
      </c>
      <c r="L16" s="125" t="s">
        <v>1107</v>
      </c>
      <c r="M16" s="121">
        <v>2.8</v>
      </c>
      <c r="N16" s="121" t="s">
        <v>159</v>
      </c>
      <c r="O16" s="122" t="s">
        <v>55</v>
      </c>
      <c r="P16" s="80">
        <v>36</v>
      </c>
    </row>
    <row r="17" spans="1:16" ht="49.5" customHeight="1">
      <c r="A17" s="93" t="s">
        <v>2298</v>
      </c>
      <c r="B17" s="198"/>
      <c r="C17" s="80" t="s">
        <v>155</v>
      </c>
      <c r="D17" s="130">
        <v>385</v>
      </c>
      <c r="E17" s="123" t="s">
        <v>1113</v>
      </c>
      <c r="F17" s="95" t="s">
        <v>35</v>
      </c>
      <c r="G17" s="95" t="s">
        <v>11</v>
      </c>
      <c r="H17" s="80"/>
      <c r="I17" s="124" t="s">
        <v>2350</v>
      </c>
      <c r="J17" s="120"/>
      <c r="K17" s="98" t="s">
        <v>1116</v>
      </c>
      <c r="L17" s="125" t="s">
        <v>2253</v>
      </c>
      <c r="M17" s="121">
        <v>2.8</v>
      </c>
      <c r="N17" s="121" t="s">
        <v>159</v>
      </c>
      <c r="O17" s="122" t="s">
        <v>55</v>
      </c>
      <c r="P17" s="80"/>
    </row>
    <row r="18" spans="1:16" ht="49.5" customHeight="1">
      <c r="A18" s="93" t="s">
        <v>1858</v>
      </c>
      <c r="B18" s="198"/>
      <c r="C18" s="80" t="s">
        <v>155</v>
      </c>
      <c r="D18" s="130">
        <v>385</v>
      </c>
      <c r="E18" s="123" t="s">
        <v>1113</v>
      </c>
      <c r="F18" s="80" t="s">
        <v>35</v>
      </c>
      <c r="G18" s="80" t="s">
        <v>11</v>
      </c>
      <c r="H18" s="80"/>
      <c r="I18" s="124" t="s">
        <v>1129</v>
      </c>
      <c r="J18" s="98" t="s">
        <v>1116</v>
      </c>
      <c r="K18" s="98" t="s">
        <v>1116</v>
      </c>
      <c r="L18" s="126" t="s">
        <v>174</v>
      </c>
      <c r="M18" s="121" t="s">
        <v>67</v>
      </c>
      <c r="N18" s="121" t="s">
        <v>159</v>
      </c>
      <c r="O18" s="121" t="s">
        <v>55</v>
      </c>
      <c r="P18" s="80">
        <v>30</v>
      </c>
    </row>
    <row r="19" spans="1:16" ht="49.5" customHeight="1">
      <c r="A19" s="371" t="s">
        <v>2222</v>
      </c>
      <c r="B19" s="198"/>
      <c r="C19" s="80" t="s">
        <v>155</v>
      </c>
      <c r="D19" s="118">
        <v>420</v>
      </c>
      <c r="E19" s="123" t="s">
        <v>1113</v>
      </c>
      <c r="F19" s="80" t="s">
        <v>35</v>
      </c>
      <c r="G19" s="80" t="s">
        <v>11</v>
      </c>
      <c r="H19" s="80"/>
      <c r="I19" s="344" t="s">
        <v>2228</v>
      </c>
      <c r="J19" s="98" t="s">
        <v>1116</v>
      </c>
      <c r="K19" s="98" t="s">
        <v>1116</v>
      </c>
      <c r="L19" s="125" t="s">
        <v>2253</v>
      </c>
      <c r="M19" s="122">
        <v>2.8</v>
      </c>
      <c r="N19" s="121" t="s">
        <v>159</v>
      </c>
      <c r="O19" s="121" t="s">
        <v>55</v>
      </c>
      <c r="P19" s="80">
        <v>30</v>
      </c>
    </row>
    <row r="20" spans="1:16" ht="49.5" customHeight="1">
      <c r="A20" s="371" t="s">
        <v>2299</v>
      </c>
      <c r="B20" s="198"/>
      <c r="C20" s="80" t="s">
        <v>155</v>
      </c>
      <c r="D20" s="118">
        <v>560</v>
      </c>
      <c r="E20" s="242" t="s">
        <v>2011</v>
      </c>
      <c r="F20" s="80" t="s">
        <v>35</v>
      </c>
      <c r="G20" s="80" t="s">
        <v>11</v>
      </c>
      <c r="H20" s="80"/>
      <c r="I20" s="124" t="s">
        <v>2350</v>
      </c>
      <c r="J20" s="120"/>
      <c r="K20" s="98" t="s">
        <v>1116</v>
      </c>
      <c r="L20" s="125" t="s">
        <v>2253</v>
      </c>
      <c r="M20" s="122">
        <v>2.8</v>
      </c>
      <c r="N20" s="121" t="s">
        <v>159</v>
      </c>
      <c r="O20" s="121" t="s">
        <v>55</v>
      </c>
      <c r="P20" s="80"/>
    </row>
    <row r="21" spans="1:16" ht="49.5" customHeight="1">
      <c r="A21" s="110" t="s">
        <v>848</v>
      </c>
      <c r="B21" s="95"/>
      <c r="C21" s="80" t="s">
        <v>153</v>
      </c>
      <c r="D21" s="118">
        <v>380</v>
      </c>
      <c r="E21" s="119" t="s">
        <v>13</v>
      </c>
      <c r="F21" s="95" t="s">
        <v>28</v>
      </c>
      <c r="G21" s="80" t="s">
        <v>11</v>
      </c>
      <c r="H21" s="80"/>
      <c r="I21" s="120" t="s">
        <v>66</v>
      </c>
      <c r="J21" s="120"/>
      <c r="K21" s="120"/>
      <c r="L21" s="80" t="s">
        <v>59</v>
      </c>
      <c r="M21" s="121" t="s">
        <v>77</v>
      </c>
      <c r="N21" s="121" t="s">
        <v>161</v>
      </c>
      <c r="O21" s="121" t="s">
        <v>55</v>
      </c>
      <c r="P21" s="80">
        <v>27</v>
      </c>
    </row>
    <row r="22" spans="1:16" ht="49.5" customHeight="1">
      <c r="A22" s="110" t="s">
        <v>386</v>
      </c>
      <c r="B22" s="95"/>
      <c r="C22" s="80" t="s">
        <v>153</v>
      </c>
      <c r="D22" s="118">
        <v>345</v>
      </c>
      <c r="E22" s="119" t="s">
        <v>31</v>
      </c>
      <c r="F22" s="95" t="s">
        <v>28</v>
      </c>
      <c r="G22" s="80" t="s">
        <v>11</v>
      </c>
      <c r="H22" s="80"/>
      <c r="I22" s="120" t="s">
        <v>66</v>
      </c>
      <c r="J22" s="120"/>
      <c r="K22" s="120"/>
      <c r="L22" s="80" t="s">
        <v>43</v>
      </c>
      <c r="M22" s="121">
        <v>2.8</v>
      </c>
      <c r="N22" s="121" t="s">
        <v>159</v>
      </c>
      <c r="O22" s="121" t="s">
        <v>55</v>
      </c>
      <c r="P22" s="80">
        <v>30</v>
      </c>
    </row>
    <row r="23" spans="1:16" ht="49.5" customHeight="1">
      <c r="A23" s="43" t="s">
        <v>1802</v>
      </c>
      <c r="B23" s="65"/>
      <c r="C23" s="80" t="s">
        <v>153</v>
      </c>
      <c r="D23" s="127">
        <v>525</v>
      </c>
      <c r="E23" s="119" t="s">
        <v>31</v>
      </c>
      <c r="F23" s="95" t="s">
        <v>28</v>
      </c>
      <c r="G23" s="80" t="s">
        <v>70</v>
      </c>
      <c r="H23" s="128"/>
      <c r="I23" s="120" t="s">
        <v>66</v>
      </c>
      <c r="J23" s="133"/>
      <c r="K23" s="133"/>
      <c r="L23" s="80" t="s">
        <v>44</v>
      </c>
      <c r="M23" s="121">
        <v>2.8</v>
      </c>
      <c r="N23" s="121" t="s">
        <v>159</v>
      </c>
      <c r="O23" s="121" t="s">
        <v>55</v>
      </c>
      <c r="P23" s="128">
        <v>30</v>
      </c>
    </row>
    <row r="24" spans="1:16" ht="49.5" customHeight="1">
      <c r="A24" s="110" t="s">
        <v>722</v>
      </c>
      <c r="B24" s="95"/>
      <c r="C24" s="80" t="s">
        <v>153</v>
      </c>
      <c r="D24" s="118">
        <v>940</v>
      </c>
      <c r="E24" s="119" t="s">
        <v>31</v>
      </c>
      <c r="F24" s="95" t="s">
        <v>28</v>
      </c>
      <c r="G24" s="80" t="s">
        <v>70</v>
      </c>
      <c r="H24" s="80"/>
      <c r="I24" s="120" t="s">
        <v>66</v>
      </c>
      <c r="J24" s="120"/>
      <c r="K24" s="120"/>
      <c r="L24" s="80" t="s">
        <v>71</v>
      </c>
      <c r="M24" s="121" t="s">
        <v>77</v>
      </c>
      <c r="N24" s="122" t="s">
        <v>160</v>
      </c>
      <c r="O24" s="121" t="s">
        <v>73</v>
      </c>
      <c r="P24" s="80">
        <v>27</v>
      </c>
    </row>
  </sheetData>
  <sheetProtection algorithmName="SHA-512" hashValue="SgLXxl/YcxhpkeNUsU4FCwX+BpKJ2Fer779M5DF4TG0qPaM3iCZUu3uGWdsrtW2wUt8rbyZlZ5TzV/m89Mq69A==" saltValue="Wa+LmFC+LmRDC0Lle3V8kQ==" spinCount="100000" sheet="1" objects="1" scenarios="1"/>
  <mergeCells count="1">
    <mergeCell ref="F1:J1"/>
  </mergeCells>
  <phoneticPr fontId="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2" r:id="rId4" name="Button 16">
              <controlPr defaultSize="0" print="0" autoFill="0" autoPict="0" macro="[0]!Sheet5.Show_UserForm">
                <anchor moveWithCells="1" sizeWithCells="1">
                  <from>
                    <xdr:col>0</xdr:col>
                    <xdr:colOff>276225</xdr:colOff>
                    <xdr:row>0</xdr:row>
                    <xdr:rowOff>257175</xdr:rowOff>
                  </from>
                  <to>
                    <xdr:col>0</xdr:col>
                    <xdr:colOff>1485900</xdr:colOff>
                    <xdr:row>0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5" name="Button 17">
              <controlPr defaultSize="0" print="0" autoFill="0" autoPict="0">
                <anchor moveWithCells="1" sizeWithCells="1">
                  <from>
                    <xdr:col>0</xdr:col>
                    <xdr:colOff>314325</xdr:colOff>
                    <xdr:row>1</xdr:row>
                    <xdr:rowOff>400050</xdr:rowOff>
                  </from>
                  <to>
                    <xdr:col>1</xdr:col>
                    <xdr:colOff>1524000</xdr:colOff>
                    <xdr:row>1</xdr:row>
                    <xdr:rowOff>819150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35" id="{E21646DD-DB9A-4932-B971-A1DA7A88FE5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H25:H37</xm:sqref>
        </x14:conditionalFormatting>
        <x14:conditionalFormatting xmlns:xm="http://schemas.microsoft.com/office/excel/2006/main">
          <x14:cfRule type="iconSet" priority="12" id="{F3FC25F9-5033-4828-9557-B777F56EB92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J2</xm:sqref>
        </x14:conditionalFormatting>
        <x14:conditionalFormatting xmlns:xm="http://schemas.microsoft.com/office/excel/2006/main">
          <x14:cfRule type="iconSet" priority="5" id="{F182CA47-F06D-4977-B9BC-F09E0A079C1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J9:J10</xm:sqref>
        </x14:conditionalFormatting>
        <x14:conditionalFormatting xmlns:xm="http://schemas.microsoft.com/office/excel/2006/main">
          <x14:cfRule type="iconSet" priority="11" id="{58299773-0E02-4644-8C2C-0E2BA54EA5AA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J3:K3</xm:sqref>
        </x14:conditionalFormatting>
        <x14:conditionalFormatting xmlns:xm="http://schemas.microsoft.com/office/excel/2006/main">
          <x14:cfRule type="iconSet" priority="6" id="{63288860-73B3-4926-9EFF-51226D28B82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K9:K10</xm:sqref>
        </x14:conditionalFormatting>
        <x14:conditionalFormatting xmlns:xm="http://schemas.microsoft.com/office/excel/2006/main">
          <x14:cfRule type="iconSet" priority="7" id="{A9DC9163-5DA7-41FB-ACAF-F49D250824A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K16:K17</xm:sqref>
        </x14:conditionalFormatting>
        <x14:conditionalFormatting xmlns:xm="http://schemas.microsoft.com/office/excel/2006/main">
          <x14:cfRule type="iconSet" priority="1762" id="{97D03DD7-DB14-496F-9E35-9CD71CB4C7CB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J16:J17</xm:sqref>
        </x14:conditionalFormatting>
        <x14:conditionalFormatting xmlns:xm="http://schemas.microsoft.com/office/excel/2006/main">
          <x14:cfRule type="iconSet" priority="1763" id="{35058E3F-6460-4973-94AF-BF09AB5C58D3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I14:K15 I12:K12 I4:J6 I16:I18</xm:sqref>
        </x14:conditionalFormatting>
        <x14:conditionalFormatting xmlns:xm="http://schemas.microsoft.com/office/excel/2006/main">
          <x14:cfRule type="iconSet" priority="1866" id="{5BE3E07A-178F-4BB5-916D-F486BBE33351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H3:H24</xm:sqref>
        </x14:conditionalFormatting>
        <x14:conditionalFormatting xmlns:xm="http://schemas.microsoft.com/office/excel/2006/main">
          <x14:cfRule type="iconSet" priority="4" id="{1BDE20FD-D613-4C53-B027-CA1D2E7AC32D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I10</xm:sqref>
        </x14:conditionalFormatting>
        <x14:conditionalFormatting xmlns:xm="http://schemas.microsoft.com/office/excel/2006/main">
          <x14:cfRule type="iconSet" priority="3" id="{5CA0E5C0-76FE-4672-A781-9398CC2EF808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" id="{1CF26ECD-1FA9-42EC-B298-6ED848D82E52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I20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Q54"/>
  <sheetViews>
    <sheetView showGridLines="0" rightToLeft="1" zoomScaleNormal="100"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21.375" customWidth="1"/>
    <col min="2" max="2" width="11.375" customWidth="1"/>
    <col min="4" max="4" width="16.625" bestFit="1" customWidth="1"/>
    <col min="6" max="6" width="11.375" bestFit="1" customWidth="1"/>
    <col min="7" max="7" width="16.875" customWidth="1"/>
    <col min="9" max="9" width="18" bestFit="1" customWidth="1"/>
    <col min="10" max="10" width="11.625" customWidth="1"/>
    <col min="11" max="11" width="12.625" bestFit="1" customWidth="1"/>
    <col min="13" max="13" width="17.375" customWidth="1"/>
    <col min="14" max="14" width="11.625" customWidth="1"/>
  </cols>
  <sheetData>
    <row r="1" spans="1:17" ht="66.75" customHeight="1">
      <c r="A1" s="7"/>
      <c r="B1" s="7"/>
      <c r="C1" s="7"/>
      <c r="D1" s="7"/>
      <c r="E1" s="396" t="s">
        <v>325</v>
      </c>
      <c r="F1" s="396"/>
      <c r="G1" s="396"/>
      <c r="H1" s="396"/>
      <c r="I1" s="396"/>
      <c r="J1" s="396"/>
      <c r="K1" s="396"/>
      <c r="L1" s="7"/>
      <c r="M1" s="7"/>
      <c r="N1" s="7"/>
      <c r="O1" s="7"/>
    </row>
    <row r="2" spans="1:17" ht="46.5" customHeight="1">
      <c r="A2" s="135" t="s">
        <v>0</v>
      </c>
      <c r="B2" s="135" t="s">
        <v>139</v>
      </c>
      <c r="C2" s="135" t="s">
        <v>1</v>
      </c>
      <c r="D2" s="135" t="s">
        <v>2</v>
      </c>
      <c r="E2" s="135" t="s">
        <v>388</v>
      </c>
      <c r="F2" s="135" t="s">
        <v>62</v>
      </c>
      <c r="G2" s="135" t="s">
        <v>3</v>
      </c>
      <c r="H2" s="135" t="s">
        <v>4</v>
      </c>
      <c r="I2" s="135" t="s">
        <v>149</v>
      </c>
      <c r="J2" s="135" t="s">
        <v>823</v>
      </c>
      <c r="K2" s="135" t="s">
        <v>140</v>
      </c>
      <c r="L2" s="135" t="s">
        <v>8</v>
      </c>
      <c r="M2" s="135" t="s">
        <v>63</v>
      </c>
      <c r="N2" s="135" t="s">
        <v>148</v>
      </c>
      <c r="O2" s="135" t="s">
        <v>9</v>
      </c>
      <c r="Q2" s="2"/>
    </row>
    <row r="3" spans="1:17" ht="46.5" customHeight="1">
      <c r="A3" s="80" t="s">
        <v>818</v>
      </c>
      <c r="B3" s="136"/>
      <c r="C3" s="107">
        <v>4</v>
      </c>
      <c r="D3" s="137" t="s">
        <v>163</v>
      </c>
      <c r="E3" s="118">
        <v>2420</v>
      </c>
      <c r="F3" s="95" t="s">
        <v>13</v>
      </c>
      <c r="G3" s="80" t="s">
        <v>19</v>
      </c>
      <c r="H3" s="95" t="s">
        <v>20</v>
      </c>
      <c r="I3" s="95" t="s">
        <v>66</v>
      </c>
      <c r="J3" s="95"/>
      <c r="K3" s="95" t="s">
        <v>21</v>
      </c>
      <c r="L3" s="95" t="s">
        <v>85</v>
      </c>
      <c r="M3" s="95" t="s">
        <v>22</v>
      </c>
      <c r="N3" s="95">
        <v>25</v>
      </c>
      <c r="O3" s="95" t="s">
        <v>55</v>
      </c>
    </row>
    <row r="4" spans="1:17" ht="46.5" customHeight="1">
      <c r="A4" s="80" t="s">
        <v>1886</v>
      </c>
      <c r="B4" s="136"/>
      <c r="C4" s="108">
        <v>5</v>
      </c>
      <c r="D4" s="137" t="s">
        <v>163</v>
      </c>
      <c r="E4" s="118">
        <v>3830</v>
      </c>
      <c r="F4" s="95" t="s">
        <v>13</v>
      </c>
      <c r="G4" s="95" t="s">
        <v>17</v>
      </c>
      <c r="H4" s="95" t="s">
        <v>20</v>
      </c>
      <c r="I4" s="80" t="s">
        <v>66</v>
      </c>
      <c r="J4" s="138" t="s">
        <v>824</v>
      </c>
      <c r="K4" s="95" t="s">
        <v>26</v>
      </c>
      <c r="L4" s="95" t="s">
        <v>85</v>
      </c>
      <c r="M4" s="95" t="s">
        <v>27</v>
      </c>
      <c r="N4" s="95">
        <v>32</v>
      </c>
      <c r="O4" s="95" t="s">
        <v>58</v>
      </c>
    </row>
    <row r="5" spans="1:17" ht="46.5" customHeight="1">
      <c r="A5" s="80" t="s">
        <v>815</v>
      </c>
      <c r="B5" s="136"/>
      <c r="C5" s="113">
        <v>7</v>
      </c>
      <c r="D5" s="137" t="s">
        <v>163</v>
      </c>
      <c r="E5" s="118">
        <v>4580</v>
      </c>
      <c r="F5" s="95" t="s">
        <v>13</v>
      </c>
      <c r="G5" s="95" t="s">
        <v>17</v>
      </c>
      <c r="H5" s="95" t="s">
        <v>20</v>
      </c>
      <c r="I5" s="95" t="s">
        <v>66</v>
      </c>
      <c r="J5" s="95"/>
      <c r="K5" s="95" t="s">
        <v>26</v>
      </c>
      <c r="L5" s="95" t="s">
        <v>85</v>
      </c>
      <c r="M5" s="95" t="s">
        <v>27</v>
      </c>
      <c r="N5" s="95">
        <v>32</v>
      </c>
      <c r="O5" s="95" t="s">
        <v>58</v>
      </c>
    </row>
    <row r="6" spans="1:17" ht="46.5" customHeight="1">
      <c r="A6" s="80" t="s">
        <v>2293</v>
      </c>
      <c r="B6" s="136"/>
      <c r="C6" s="113">
        <v>7</v>
      </c>
      <c r="D6" s="137" t="s">
        <v>163</v>
      </c>
      <c r="E6" s="118">
        <v>4680</v>
      </c>
      <c r="F6" s="95" t="s">
        <v>13</v>
      </c>
      <c r="G6" s="95" t="s">
        <v>17</v>
      </c>
      <c r="H6" s="95" t="s">
        <v>20</v>
      </c>
      <c r="I6" s="95" t="s">
        <v>66</v>
      </c>
      <c r="J6" s="95"/>
      <c r="K6" s="95" t="s">
        <v>26</v>
      </c>
      <c r="L6" s="95" t="s">
        <v>85</v>
      </c>
      <c r="M6" s="95" t="s">
        <v>27</v>
      </c>
      <c r="N6" s="95">
        <v>32</v>
      </c>
      <c r="O6" s="95" t="s">
        <v>58</v>
      </c>
    </row>
    <row r="7" spans="1:17">
      <c r="E7" s="4"/>
    </row>
    <row r="8" spans="1:17">
      <c r="E8" s="4"/>
    </row>
    <row r="9" spans="1:17">
      <c r="E9" s="4"/>
    </row>
    <row r="10" spans="1:17">
      <c r="E10" s="4"/>
    </row>
    <row r="11" spans="1:17">
      <c r="E11" s="4"/>
    </row>
    <row r="12" spans="1:17">
      <c r="E12" s="4"/>
    </row>
    <row r="13" spans="1:17">
      <c r="E13" s="4"/>
    </row>
    <row r="14" spans="1:17">
      <c r="E14" s="4"/>
    </row>
    <row r="15" spans="1:17">
      <c r="E15" s="4"/>
    </row>
    <row r="16" spans="1:17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3" spans="5:5">
      <c r="E23" s="4"/>
    </row>
    <row r="24" spans="5:5">
      <c r="E24" s="4"/>
    </row>
    <row r="25" spans="5:5">
      <c r="E25" s="4"/>
    </row>
    <row r="26" spans="5:5">
      <c r="E26" s="4"/>
    </row>
    <row r="27" spans="5:5">
      <c r="E27" s="4"/>
    </row>
    <row r="28" spans="5:5">
      <c r="E28" s="4"/>
    </row>
    <row r="29" spans="5:5">
      <c r="E29" s="4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  <row r="43" spans="5:5">
      <c r="E43" s="4"/>
    </row>
    <row r="44" spans="5:5">
      <c r="E44" s="4"/>
    </row>
    <row r="45" spans="5:5">
      <c r="E45" s="4"/>
    </row>
    <row r="46" spans="5:5">
      <c r="E46" s="4"/>
    </row>
    <row r="47" spans="5:5">
      <c r="E47" s="4"/>
    </row>
    <row r="48" spans="5:5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</sheetData>
  <sheetProtection algorithmName="SHA-512" hashValue="8lteauBr6jfaEGtu6xDUBVgz1wZVC2cXuH9R4DfvqkSdOBGvnHQmUMJmBeRevKSZC6PCxk+LpkluKy5B7pDoPQ==" saltValue="cGCU0gvo0Pdo86awwZLI1Q==" spinCount="100000" sheet="1" objects="1" scenarios="1"/>
  <dataConsolidate/>
  <mergeCells count="1">
    <mergeCell ref="E1:K1"/>
  </mergeCells>
  <phoneticPr fontId="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51" r:id="rId4" name="Button 15">
              <controlPr defaultSize="0" print="0" autoFill="0" autoPict="0" macro="[0]!Sheet7.Show_UserForm">
                <anchor moveWithCells="1" sizeWithCells="1">
                  <from>
                    <xdr:col>0</xdr:col>
                    <xdr:colOff>266700</xdr:colOff>
                    <xdr:row>0</xdr:row>
                    <xdr:rowOff>266700</xdr:rowOff>
                  </from>
                  <to>
                    <xdr:col>0</xdr:col>
                    <xdr:colOff>1476375</xdr:colOff>
                    <xdr:row>0</xdr:row>
                    <xdr:rowOff>685800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15"/>
  <sheetViews>
    <sheetView showGridLines="0" rightToLeft="1" zoomScaleNormal="100"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24.625" customWidth="1"/>
    <col min="2" max="2" width="18.375" customWidth="1"/>
    <col min="3" max="3" width="9" customWidth="1"/>
    <col min="4" max="4" width="12.75" customWidth="1"/>
    <col min="5" max="5" width="11.625" customWidth="1"/>
    <col min="6" max="6" width="15.25" customWidth="1"/>
    <col min="7" max="7" width="18.25" customWidth="1"/>
    <col min="8" max="8" width="17.875" customWidth="1"/>
    <col min="9" max="9" width="23" customWidth="1"/>
    <col min="11" max="11" width="12.375" customWidth="1"/>
    <col min="12" max="13" width="13.625" customWidth="1"/>
    <col min="14" max="15" width="19.75" bestFit="1" customWidth="1"/>
    <col min="16" max="16" width="9.875" hidden="1" customWidth="1"/>
  </cols>
  <sheetData>
    <row r="1" spans="1:16" ht="77.25" customHeight="1">
      <c r="A1" s="7"/>
      <c r="B1" s="7"/>
      <c r="C1" s="7"/>
      <c r="D1" s="7"/>
      <c r="E1" s="7"/>
      <c r="F1" s="396" t="s">
        <v>107</v>
      </c>
      <c r="G1" s="396"/>
      <c r="H1" s="396"/>
      <c r="I1" s="396"/>
      <c r="J1" s="396"/>
      <c r="K1" s="7"/>
      <c r="L1" s="7"/>
      <c r="M1" s="7"/>
    </row>
    <row r="2" spans="1:16" s="1" customFormat="1" ht="31.5">
      <c r="A2" s="139" t="s">
        <v>0</v>
      </c>
      <c r="B2" s="140" t="s">
        <v>139</v>
      </c>
      <c r="C2" s="140" t="s">
        <v>1</v>
      </c>
      <c r="D2" s="141" t="s">
        <v>389</v>
      </c>
      <c r="E2" s="141" t="s">
        <v>212</v>
      </c>
      <c r="F2" s="141" t="s">
        <v>213</v>
      </c>
      <c r="G2" s="141" t="s">
        <v>849</v>
      </c>
      <c r="H2" s="141" t="s">
        <v>149</v>
      </c>
      <c r="I2" s="141" t="s">
        <v>141</v>
      </c>
      <c r="J2" s="140" t="s">
        <v>115</v>
      </c>
      <c r="K2" s="141" t="s">
        <v>142</v>
      </c>
      <c r="L2" s="141" t="s">
        <v>143</v>
      </c>
      <c r="M2" s="141" t="s">
        <v>563</v>
      </c>
      <c r="N2" s="140" t="s">
        <v>145</v>
      </c>
      <c r="O2" s="142" t="s">
        <v>147</v>
      </c>
      <c r="P2" s="140" t="s">
        <v>2311</v>
      </c>
    </row>
    <row r="3" spans="1:16" ht="48" customHeight="1">
      <c r="A3" s="106" t="s">
        <v>2367</v>
      </c>
      <c r="B3" s="224"/>
      <c r="C3" s="143" t="s">
        <v>1060</v>
      </c>
      <c r="D3" s="225">
        <v>1100</v>
      </c>
      <c r="E3" s="226">
        <v>4</v>
      </c>
      <c r="F3" s="96" t="s">
        <v>2214</v>
      </c>
      <c r="G3" s="144" t="s">
        <v>850</v>
      </c>
      <c r="H3" s="92" t="s">
        <v>1803</v>
      </c>
      <c r="I3" s="122" t="s">
        <v>2215</v>
      </c>
      <c r="J3" s="96" t="s">
        <v>94</v>
      </c>
      <c r="K3" s="103" t="s">
        <v>1064</v>
      </c>
      <c r="L3" s="221" t="s">
        <v>1067</v>
      </c>
      <c r="M3" s="122" t="s">
        <v>93</v>
      </c>
      <c r="N3" s="227"/>
      <c r="O3" s="104" t="s">
        <v>1068</v>
      </c>
      <c r="P3">
        <v>300229038</v>
      </c>
    </row>
    <row r="4" spans="1:16" ht="48" customHeight="1">
      <c r="A4" s="106" t="s">
        <v>2368</v>
      </c>
      <c r="B4" s="224"/>
      <c r="C4" s="143" t="s">
        <v>1060</v>
      </c>
      <c r="D4" s="225">
        <v>1400</v>
      </c>
      <c r="E4" s="226">
        <v>8</v>
      </c>
      <c r="F4" s="96" t="s">
        <v>1065</v>
      </c>
      <c r="G4" s="144" t="s">
        <v>850</v>
      </c>
      <c r="H4" s="92" t="s">
        <v>1803</v>
      </c>
      <c r="I4" s="122" t="s">
        <v>1066</v>
      </c>
      <c r="J4" s="96" t="s">
        <v>94</v>
      </c>
      <c r="K4" s="103" t="s">
        <v>1064</v>
      </c>
      <c r="L4" s="221" t="s">
        <v>1067</v>
      </c>
      <c r="M4" s="122" t="s">
        <v>93</v>
      </c>
      <c r="N4" s="227"/>
      <c r="O4" s="104" t="s">
        <v>1068</v>
      </c>
      <c r="P4">
        <v>300229054</v>
      </c>
    </row>
    <row r="5" spans="1:16" ht="48" customHeight="1">
      <c r="A5" s="106" t="s">
        <v>1869</v>
      </c>
      <c r="B5" s="89"/>
      <c r="C5" s="145">
        <v>72</v>
      </c>
      <c r="D5" s="10">
        <v>1671</v>
      </c>
      <c r="E5" s="83">
        <v>4</v>
      </c>
      <c r="F5" s="96" t="s">
        <v>825</v>
      </c>
      <c r="G5" s="144" t="s">
        <v>850</v>
      </c>
      <c r="H5" s="92" t="s">
        <v>2247</v>
      </c>
      <c r="I5" s="122" t="s">
        <v>367</v>
      </c>
      <c r="J5" s="96" t="s">
        <v>94</v>
      </c>
      <c r="K5" s="91">
        <v>1</v>
      </c>
      <c r="L5" s="212" t="s">
        <v>183</v>
      </c>
      <c r="M5" s="122" t="s">
        <v>380</v>
      </c>
      <c r="N5" s="48" t="s">
        <v>99</v>
      </c>
      <c r="O5" s="96" t="s">
        <v>1835</v>
      </c>
      <c r="P5" t="s">
        <v>2324</v>
      </c>
    </row>
    <row r="6" spans="1:16" ht="48" customHeight="1">
      <c r="A6" s="106" t="s">
        <v>2245</v>
      </c>
      <c r="B6" s="89"/>
      <c r="C6" s="145">
        <v>72</v>
      </c>
      <c r="D6" s="9">
        <v>1941</v>
      </c>
      <c r="E6" s="83">
        <v>4</v>
      </c>
      <c r="F6" s="96" t="s">
        <v>1882</v>
      </c>
      <c r="G6" s="144" t="s">
        <v>1063</v>
      </c>
      <c r="H6" s="92" t="s">
        <v>2246</v>
      </c>
      <c r="I6" s="122" t="s">
        <v>367</v>
      </c>
      <c r="J6" s="96"/>
      <c r="K6" s="91">
        <v>1</v>
      </c>
      <c r="L6" s="212" t="s">
        <v>183</v>
      </c>
      <c r="M6" s="122" t="s">
        <v>380</v>
      </c>
      <c r="N6" s="48" t="s">
        <v>99</v>
      </c>
      <c r="O6" s="96" t="s">
        <v>1835</v>
      </c>
      <c r="P6" t="s">
        <v>2325</v>
      </c>
    </row>
    <row r="7" spans="1:16" ht="48" customHeight="1">
      <c r="A7" s="106" t="s">
        <v>2369</v>
      </c>
      <c r="B7" s="89"/>
      <c r="C7" s="145">
        <v>72</v>
      </c>
      <c r="D7" s="10">
        <v>1976</v>
      </c>
      <c r="E7" s="85">
        <v>8</v>
      </c>
      <c r="F7" s="96" t="s">
        <v>111</v>
      </c>
      <c r="G7" s="144" t="s">
        <v>850</v>
      </c>
      <c r="H7" s="92" t="s">
        <v>420</v>
      </c>
      <c r="I7" s="122" t="s">
        <v>367</v>
      </c>
      <c r="J7" s="96"/>
      <c r="K7" s="102">
        <v>1</v>
      </c>
      <c r="L7" s="212" t="s">
        <v>183</v>
      </c>
      <c r="M7" s="122" t="s">
        <v>380</v>
      </c>
      <c r="N7" s="48" t="s">
        <v>99</v>
      </c>
      <c r="O7" s="96" t="s">
        <v>1835</v>
      </c>
      <c r="P7" t="s">
        <v>2326</v>
      </c>
    </row>
    <row r="8" spans="1:16" ht="48" customHeight="1">
      <c r="A8" s="106" t="s">
        <v>2370</v>
      </c>
      <c r="B8" s="89"/>
      <c r="C8" s="145">
        <v>72</v>
      </c>
      <c r="D8" s="10">
        <v>2659</v>
      </c>
      <c r="E8" s="85">
        <v>8</v>
      </c>
      <c r="F8" s="96" t="s">
        <v>1931</v>
      </c>
      <c r="G8" s="144" t="s">
        <v>850</v>
      </c>
      <c r="H8" s="92" t="s">
        <v>1309</v>
      </c>
      <c r="I8" s="122" t="s">
        <v>367</v>
      </c>
      <c r="J8" s="96" t="s">
        <v>492</v>
      </c>
      <c r="K8" s="102">
        <v>1</v>
      </c>
      <c r="L8" s="212" t="s">
        <v>183</v>
      </c>
      <c r="M8" s="122" t="s">
        <v>971</v>
      </c>
      <c r="N8" s="48" t="s">
        <v>99</v>
      </c>
      <c r="O8" s="96" t="s">
        <v>803</v>
      </c>
      <c r="P8" t="s">
        <v>2327</v>
      </c>
    </row>
    <row r="9" spans="1:16" ht="48" customHeight="1">
      <c r="A9" s="93" t="s">
        <v>2371</v>
      </c>
      <c r="B9" s="89"/>
      <c r="C9" s="145">
        <v>72</v>
      </c>
      <c r="D9" s="10">
        <v>2800</v>
      </c>
      <c r="E9" s="85">
        <v>16</v>
      </c>
      <c r="F9" s="96" t="s">
        <v>112</v>
      </c>
      <c r="G9" s="144" t="s">
        <v>850</v>
      </c>
      <c r="H9" s="92" t="s">
        <v>2248</v>
      </c>
      <c r="I9" s="122" t="s">
        <v>367</v>
      </c>
      <c r="J9" s="96"/>
      <c r="K9" s="102">
        <v>1</v>
      </c>
      <c r="L9" s="212" t="s">
        <v>183</v>
      </c>
      <c r="M9" s="122" t="s">
        <v>971</v>
      </c>
      <c r="N9" s="48"/>
      <c r="O9" s="96" t="s">
        <v>803</v>
      </c>
      <c r="P9" t="s">
        <v>2328</v>
      </c>
    </row>
    <row r="10" spans="1:16" ht="48" customHeight="1">
      <c r="A10" s="89" t="s">
        <v>1921</v>
      </c>
      <c r="B10" s="89"/>
      <c r="C10" s="145">
        <v>72</v>
      </c>
      <c r="D10" s="10">
        <v>3706</v>
      </c>
      <c r="E10" s="85">
        <v>16</v>
      </c>
      <c r="F10" s="96" t="s">
        <v>1922</v>
      </c>
      <c r="G10" s="144" t="s">
        <v>2304</v>
      </c>
      <c r="H10" s="92" t="s">
        <v>2249</v>
      </c>
      <c r="I10" s="122" t="s">
        <v>367</v>
      </c>
      <c r="J10" s="96"/>
      <c r="K10" s="102">
        <v>2</v>
      </c>
      <c r="L10" s="212" t="s">
        <v>183</v>
      </c>
      <c r="M10" s="122" t="s">
        <v>971</v>
      </c>
      <c r="N10" s="48" t="s">
        <v>99</v>
      </c>
      <c r="O10" s="96" t="s">
        <v>418</v>
      </c>
      <c r="P10" t="s">
        <v>2329</v>
      </c>
    </row>
    <row r="11" spans="1:16" ht="48" customHeight="1">
      <c r="A11" s="106" t="s">
        <v>1888</v>
      </c>
      <c r="B11" s="5"/>
      <c r="C11" s="145">
        <v>72</v>
      </c>
      <c r="D11" s="10">
        <v>4496</v>
      </c>
      <c r="E11" s="85">
        <v>32</v>
      </c>
      <c r="F11" s="96" t="s">
        <v>1864</v>
      </c>
      <c r="G11" s="144" t="s">
        <v>850</v>
      </c>
      <c r="H11" s="92" t="s">
        <v>2248</v>
      </c>
      <c r="I11" s="122" t="s">
        <v>367</v>
      </c>
      <c r="J11" s="106" t="s">
        <v>343</v>
      </c>
      <c r="K11" s="102">
        <v>2</v>
      </c>
      <c r="L11" s="211" t="s">
        <v>184</v>
      </c>
      <c r="M11" s="122" t="s">
        <v>971</v>
      </c>
      <c r="N11" s="48" t="s">
        <v>99</v>
      </c>
      <c r="O11" s="96" t="s">
        <v>418</v>
      </c>
      <c r="P11" t="s">
        <v>2330</v>
      </c>
    </row>
    <row r="12" spans="1:16" ht="48" customHeight="1">
      <c r="A12" s="93" t="s">
        <v>2372</v>
      </c>
      <c r="B12" s="89"/>
      <c r="C12" s="146">
        <v>73</v>
      </c>
      <c r="D12" s="10">
        <v>4316</v>
      </c>
      <c r="E12" s="85">
        <v>16</v>
      </c>
      <c r="F12" s="96" t="s">
        <v>112</v>
      </c>
      <c r="G12" s="144" t="s">
        <v>1062</v>
      </c>
      <c r="H12" s="92" t="s">
        <v>2250</v>
      </c>
      <c r="I12" s="122" t="s">
        <v>106</v>
      </c>
      <c r="J12" s="96" t="s">
        <v>96</v>
      </c>
      <c r="K12" s="102">
        <v>4</v>
      </c>
      <c r="L12" s="97" t="s">
        <v>93</v>
      </c>
      <c r="M12" s="122" t="s">
        <v>971</v>
      </c>
      <c r="N12" s="48" t="s">
        <v>97</v>
      </c>
      <c r="O12" s="96" t="s">
        <v>972</v>
      </c>
      <c r="P12">
        <v>300228078</v>
      </c>
    </row>
    <row r="13" spans="1:16" ht="48" customHeight="1">
      <c r="A13" s="93" t="s">
        <v>2373</v>
      </c>
      <c r="B13" s="89"/>
      <c r="C13" s="146">
        <v>73</v>
      </c>
      <c r="D13" s="10">
        <v>5326</v>
      </c>
      <c r="E13" s="85">
        <v>16</v>
      </c>
      <c r="F13" s="96" t="s">
        <v>970</v>
      </c>
      <c r="G13" s="144" t="s">
        <v>1061</v>
      </c>
      <c r="H13" s="92" t="s">
        <v>2250</v>
      </c>
      <c r="I13" s="122" t="s">
        <v>106</v>
      </c>
      <c r="J13" s="96" t="s">
        <v>96</v>
      </c>
      <c r="K13" s="102">
        <v>4</v>
      </c>
      <c r="L13" s="97" t="s">
        <v>93</v>
      </c>
      <c r="M13" s="122" t="s">
        <v>971</v>
      </c>
      <c r="N13" s="48" t="s">
        <v>97</v>
      </c>
      <c r="O13" s="96" t="s">
        <v>973</v>
      </c>
      <c r="P13">
        <v>300228315</v>
      </c>
    </row>
    <row r="14" spans="1:16" ht="48" customHeight="1">
      <c r="A14" s="93" t="s">
        <v>2374</v>
      </c>
      <c r="B14" s="89"/>
      <c r="C14" s="146">
        <v>73</v>
      </c>
      <c r="D14" s="10">
        <v>6137</v>
      </c>
      <c r="E14" s="85">
        <v>32</v>
      </c>
      <c r="F14" s="96" t="s">
        <v>974</v>
      </c>
      <c r="G14" s="144" t="s">
        <v>1062</v>
      </c>
      <c r="H14" s="92" t="s">
        <v>2251</v>
      </c>
      <c r="I14" s="122" t="s">
        <v>106</v>
      </c>
      <c r="J14" s="96" t="s">
        <v>96</v>
      </c>
      <c r="K14" s="102">
        <v>4</v>
      </c>
      <c r="L14" s="97" t="s">
        <v>93</v>
      </c>
      <c r="M14" s="122" t="s">
        <v>971</v>
      </c>
      <c r="N14" s="48" t="s">
        <v>97</v>
      </c>
      <c r="O14" s="96" t="s">
        <v>973</v>
      </c>
      <c r="P14">
        <v>300228295</v>
      </c>
    </row>
    <row r="15" spans="1:16" ht="42.75">
      <c r="A15" s="93" t="s">
        <v>2375</v>
      </c>
      <c r="B15" s="89"/>
      <c r="C15" s="146">
        <v>73</v>
      </c>
      <c r="D15" s="10">
        <v>8421</v>
      </c>
      <c r="E15" s="238">
        <v>32</v>
      </c>
      <c r="F15" s="104" t="s">
        <v>975</v>
      </c>
      <c r="G15" s="110" t="s">
        <v>1061</v>
      </c>
      <c r="H15" s="92" t="s">
        <v>2251</v>
      </c>
      <c r="I15" s="122" t="s">
        <v>106</v>
      </c>
      <c r="J15" s="104" t="s">
        <v>96</v>
      </c>
      <c r="K15" s="103">
        <v>4</v>
      </c>
      <c r="L15" s="122" t="s">
        <v>93</v>
      </c>
      <c r="M15" s="122" t="s">
        <v>971</v>
      </c>
      <c r="N15" s="84" t="s">
        <v>97</v>
      </c>
      <c r="O15" s="104" t="s">
        <v>973</v>
      </c>
      <c r="P15">
        <v>300228225</v>
      </c>
    </row>
  </sheetData>
  <sheetProtection algorithmName="SHA-512" hashValue="IEmfyPdPPP6ahAGV3Aqv4G8ZLoE7RZ4/i03XFdg4AUqhpSSpO4btWWbW13ev2gFUpdNAqH9NvNl4SYsCEHdzlQ==" saltValue="HTvJqhvmJjHy4Xhm5O723Q==" spinCount="100000" sheet="1" objects="1" scenarios="1"/>
  <mergeCells count="1">
    <mergeCell ref="F1:J1"/>
  </mergeCells>
  <phoneticPr fontId="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42" r:id="rId4" name="Button 30">
              <controlPr defaultSize="0" print="0" autoFill="0" autoPict="0" macro="[0]!Sheet6.Show_UserForm">
                <anchor moveWithCells="1" sizeWithCells="1">
                  <from>
                    <xdr:col>0</xdr:col>
                    <xdr:colOff>238125</xdr:colOff>
                    <xdr:row>0</xdr:row>
                    <xdr:rowOff>314325</xdr:rowOff>
                  </from>
                  <to>
                    <xdr:col>0</xdr:col>
                    <xdr:colOff>1447800</xdr:colOff>
                    <xdr:row>0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5" name="Button 31">
              <controlPr defaultSize="0" print="0" autoFill="0" autoPict="0">
                <anchor moveWithCells="1" sizeWithCells="1">
                  <from>
                    <xdr:col>0</xdr:col>
                    <xdr:colOff>457200</xdr:colOff>
                    <xdr:row>1</xdr:row>
                    <xdr:rowOff>542925</xdr:rowOff>
                  </from>
                  <to>
                    <xdr:col>1</xdr:col>
                    <xdr:colOff>447675</xdr:colOff>
                    <xdr:row>1</xdr:row>
                    <xdr:rowOff>962025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A42D-548E-46D5-AC8D-9AB26F8DB948}">
  <sheetPr codeName="Sheet11"/>
  <dimension ref="A1:R26"/>
  <sheetViews>
    <sheetView rightToLeft="1" zoomScaleNormal="100" workbookViewId="0">
      <pane ySplit="3" topLeftCell="A4" activePane="bottomLeft" state="frozen"/>
      <selection pane="bottomLeft" activeCell="J13" sqref="J13"/>
    </sheetView>
  </sheetViews>
  <sheetFormatPr defaultRowHeight="14.25"/>
  <cols>
    <col min="1" max="1" width="24.375" bestFit="1" customWidth="1"/>
    <col min="2" max="2" width="16.875" customWidth="1"/>
    <col min="3" max="3" width="13.75" bestFit="1" customWidth="1"/>
    <col min="4" max="4" width="11.75" bestFit="1" customWidth="1"/>
    <col min="5" max="5" width="11.625" customWidth="1"/>
    <col min="6" max="6" width="14.375" bestFit="1" customWidth="1"/>
    <col min="7" max="7" width="11.625" customWidth="1"/>
    <col min="8" max="8" width="10.25" customWidth="1"/>
    <col min="9" max="13" width="7.875" customWidth="1"/>
    <col min="14" max="14" width="10.625" customWidth="1"/>
    <col min="15" max="15" width="10.25" customWidth="1"/>
    <col min="17" max="17" width="17.125" customWidth="1"/>
    <col min="18" max="18" width="14.875" customWidth="1"/>
  </cols>
  <sheetData>
    <row r="1" spans="1:18" ht="73.5" customHeight="1">
      <c r="D1" s="399" t="s">
        <v>938</v>
      </c>
      <c r="E1" s="399"/>
      <c r="F1" s="399"/>
      <c r="G1" s="399"/>
      <c r="H1" s="399"/>
      <c r="I1" s="399"/>
      <c r="J1" s="399"/>
      <c r="K1" s="399"/>
      <c r="L1" s="399"/>
    </row>
    <row r="2" spans="1:18" ht="27.75" customHeight="1">
      <c r="D2" s="400" t="s">
        <v>1860</v>
      </c>
      <c r="E2" s="400"/>
      <c r="F2" s="398" t="s">
        <v>1863</v>
      </c>
      <c r="G2" s="398"/>
      <c r="H2" s="398"/>
      <c r="I2" s="398" t="s">
        <v>1861</v>
      </c>
      <c r="J2" s="398"/>
      <c r="K2" s="398" t="s">
        <v>1862</v>
      </c>
      <c r="L2" s="398"/>
    </row>
    <row r="3" spans="1:18" ht="63">
      <c r="A3" s="147" t="s">
        <v>0</v>
      </c>
      <c r="B3" s="148" t="s">
        <v>139</v>
      </c>
      <c r="C3" s="148" t="s">
        <v>388</v>
      </c>
      <c r="D3" s="148" t="s">
        <v>998</v>
      </c>
      <c r="E3" s="148" t="s">
        <v>62</v>
      </c>
      <c r="F3" s="148" t="s">
        <v>998</v>
      </c>
      <c r="G3" s="148" t="s">
        <v>62</v>
      </c>
      <c r="H3" s="148" t="s">
        <v>997</v>
      </c>
      <c r="I3" s="149" t="s">
        <v>1013</v>
      </c>
      <c r="J3" s="149" t="s">
        <v>1058</v>
      </c>
      <c r="K3" s="149" t="s">
        <v>1013</v>
      </c>
      <c r="L3" s="149" t="s">
        <v>1058</v>
      </c>
      <c r="M3" s="148" t="s">
        <v>1071</v>
      </c>
      <c r="N3" s="148" t="s">
        <v>1072</v>
      </c>
      <c r="O3" s="148" t="s">
        <v>1070</v>
      </c>
      <c r="P3" s="148" t="s">
        <v>3</v>
      </c>
      <c r="Q3" s="148" t="s">
        <v>7</v>
      </c>
      <c r="R3" s="150" t="s">
        <v>9</v>
      </c>
    </row>
    <row r="4" spans="1:18" ht="45" customHeight="1">
      <c r="A4" s="144" t="s">
        <v>958</v>
      </c>
      <c r="B4" s="122"/>
      <c r="C4" s="118">
        <v>2890</v>
      </c>
      <c r="D4" s="151" t="s">
        <v>1078</v>
      </c>
      <c r="E4" s="122" t="s">
        <v>996</v>
      </c>
      <c r="F4" s="152" t="s">
        <v>1082</v>
      </c>
      <c r="G4" s="95" t="s">
        <v>29</v>
      </c>
      <c r="H4" s="122" t="s">
        <v>1011</v>
      </c>
      <c r="I4" s="152" t="s">
        <v>1344</v>
      </c>
      <c r="J4" s="152" t="s">
        <v>1086</v>
      </c>
      <c r="K4" s="152" t="s">
        <v>1345</v>
      </c>
      <c r="L4" s="152" t="s">
        <v>1090</v>
      </c>
      <c r="M4" s="151" t="s">
        <v>1077</v>
      </c>
      <c r="N4" s="152" t="s">
        <v>1098</v>
      </c>
      <c r="O4" s="152" t="s">
        <v>1102</v>
      </c>
      <c r="P4" s="122" t="s">
        <v>1059</v>
      </c>
      <c r="Q4" s="20" t="s">
        <v>1075</v>
      </c>
      <c r="R4" s="122" t="s">
        <v>1073</v>
      </c>
    </row>
    <row r="5" spans="1:18" ht="45" customHeight="1">
      <c r="A5" s="144" t="s">
        <v>959</v>
      </c>
      <c r="B5" s="122"/>
      <c r="C5" s="118">
        <v>3170</v>
      </c>
      <c r="D5" s="151" t="s">
        <v>1079</v>
      </c>
      <c r="E5" s="122" t="s">
        <v>1012</v>
      </c>
      <c r="F5" s="152" t="s">
        <v>1084</v>
      </c>
      <c r="G5" s="95" t="s">
        <v>29</v>
      </c>
      <c r="H5" s="122" t="s">
        <v>1014</v>
      </c>
      <c r="I5" s="152" t="s">
        <v>1178</v>
      </c>
      <c r="J5" s="152" t="s">
        <v>1087</v>
      </c>
      <c r="K5" s="152" t="s">
        <v>1346</v>
      </c>
      <c r="L5" s="153" t="s">
        <v>1091</v>
      </c>
      <c r="M5" s="153" t="s">
        <v>1099</v>
      </c>
      <c r="N5" s="153" t="s">
        <v>1094</v>
      </c>
      <c r="O5" s="152" t="s">
        <v>1103</v>
      </c>
      <c r="P5" s="122" t="s">
        <v>1059</v>
      </c>
      <c r="Q5" s="20" t="s">
        <v>1076</v>
      </c>
      <c r="R5" s="122" t="s">
        <v>1074</v>
      </c>
    </row>
    <row r="6" spans="1:18" ht="45" customHeight="1">
      <c r="A6" s="144" t="s">
        <v>960</v>
      </c>
      <c r="B6" s="122"/>
      <c r="C6" s="118">
        <v>3170</v>
      </c>
      <c r="D6" s="151" t="s">
        <v>1080</v>
      </c>
      <c r="E6" s="122" t="s">
        <v>1012</v>
      </c>
      <c r="F6" s="152" t="s">
        <v>1085</v>
      </c>
      <c r="G6" s="95" t="s">
        <v>29</v>
      </c>
      <c r="H6" s="122" t="s">
        <v>1014</v>
      </c>
      <c r="I6" s="152" t="s">
        <v>1347</v>
      </c>
      <c r="J6" s="153" t="s">
        <v>1088</v>
      </c>
      <c r="K6" s="153" t="s">
        <v>1348</v>
      </c>
      <c r="L6" s="153" t="s">
        <v>1092</v>
      </c>
      <c r="M6" s="153" t="s">
        <v>1095</v>
      </c>
      <c r="N6" s="153" t="s">
        <v>1100</v>
      </c>
      <c r="O6" s="153" t="s">
        <v>1104</v>
      </c>
      <c r="P6" s="122" t="s">
        <v>1059</v>
      </c>
      <c r="Q6" s="20" t="s">
        <v>1076</v>
      </c>
      <c r="R6" s="122" t="s">
        <v>1074</v>
      </c>
    </row>
    <row r="7" spans="1:18" ht="45" customHeight="1">
      <c r="A7" s="144" t="s">
        <v>1349</v>
      </c>
      <c r="B7" s="5"/>
      <c r="C7" s="95">
        <v>4850</v>
      </c>
      <c r="D7" s="151" t="s">
        <v>1080</v>
      </c>
      <c r="E7" s="122" t="s">
        <v>1012</v>
      </c>
      <c r="F7" s="152" t="s">
        <v>1085</v>
      </c>
      <c r="G7" s="95" t="s">
        <v>29</v>
      </c>
      <c r="H7" s="122" t="s">
        <v>1014</v>
      </c>
      <c r="I7" s="152" t="s">
        <v>1347</v>
      </c>
      <c r="J7" s="152" t="s">
        <v>1088</v>
      </c>
      <c r="K7" s="153" t="s">
        <v>1348</v>
      </c>
      <c r="L7" s="153" t="s">
        <v>1092</v>
      </c>
      <c r="M7" s="153" t="s">
        <v>1097</v>
      </c>
      <c r="N7" s="153" t="s">
        <v>1100</v>
      </c>
      <c r="O7" s="153" t="s">
        <v>1350</v>
      </c>
      <c r="P7" s="122" t="s">
        <v>35</v>
      </c>
      <c r="Q7" s="20" t="s">
        <v>1179</v>
      </c>
      <c r="R7" s="122" t="s">
        <v>1073</v>
      </c>
    </row>
    <row r="8" spans="1:18" ht="45" customHeight="1">
      <c r="A8" s="144" t="s">
        <v>961</v>
      </c>
      <c r="B8" s="122"/>
      <c r="C8" s="118">
        <v>3440</v>
      </c>
      <c r="D8" s="151" t="s">
        <v>1081</v>
      </c>
      <c r="E8" s="122" t="s">
        <v>1012</v>
      </c>
      <c r="F8" s="152" t="s">
        <v>1083</v>
      </c>
      <c r="G8" s="95" t="s">
        <v>29</v>
      </c>
      <c r="H8" s="122" t="s">
        <v>1014</v>
      </c>
      <c r="I8" s="152" t="s">
        <v>1352</v>
      </c>
      <c r="J8" s="152" t="s">
        <v>1089</v>
      </c>
      <c r="K8" s="153" t="s">
        <v>1353</v>
      </c>
      <c r="L8" s="152" t="s">
        <v>1093</v>
      </c>
      <c r="M8" s="153" t="s">
        <v>1096</v>
      </c>
      <c r="N8" s="152" t="s">
        <v>1101</v>
      </c>
      <c r="O8" s="152" t="s">
        <v>1105</v>
      </c>
      <c r="P8" s="122" t="s">
        <v>1059</v>
      </c>
      <c r="Q8" s="20" t="s">
        <v>1076</v>
      </c>
      <c r="R8" s="122" t="s">
        <v>1074</v>
      </c>
    </row>
    <row r="9" spans="1:18" ht="45" customHeight="1">
      <c r="A9" s="144" t="s">
        <v>1165</v>
      </c>
      <c r="B9" s="155"/>
      <c r="C9" s="118" t="s">
        <v>1251</v>
      </c>
      <c r="D9" s="151" t="s">
        <v>1176</v>
      </c>
      <c r="E9" s="122" t="s">
        <v>1177</v>
      </c>
      <c r="F9" s="152" t="s">
        <v>343</v>
      </c>
      <c r="G9" s="95"/>
      <c r="H9" s="122"/>
      <c r="I9" s="153" t="s">
        <v>1354</v>
      </c>
      <c r="J9" s="152" t="s">
        <v>1181</v>
      </c>
      <c r="K9" s="152" t="s">
        <v>1355</v>
      </c>
      <c r="L9" s="152" t="s">
        <v>1206</v>
      </c>
      <c r="M9" s="153"/>
      <c r="N9" s="152" t="s">
        <v>1204</v>
      </c>
      <c r="O9" s="152" t="s">
        <v>1182</v>
      </c>
      <c r="P9" s="122" t="s">
        <v>35</v>
      </c>
      <c r="Q9" s="20" t="s">
        <v>1179</v>
      </c>
      <c r="R9" s="122" t="s">
        <v>1222</v>
      </c>
    </row>
    <row r="10" spans="1:18" ht="45" customHeight="1">
      <c r="A10" s="144" t="s">
        <v>1166</v>
      </c>
      <c r="B10" s="155"/>
      <c r="C10" s="118" t="s">
        <v>1251</v>
      </c>
      <c r="D10" s="151" t="s">
        <v>1180</v>
      </c>
      <c r="E10" s="122" t="s">
        <v>1177</v>
      </c>
      <c r="F10" s="152" t="s">
        <v>343</v>
      </c>
      <c r="G10" s="95"/>
      <c r="H10" s="122"/>
      <c r="I10" s="153" t="s">
        <v>1356</v>
      </c>
      <c r="J10" s="152" t="s">
        <v>1187</v>
      </c>
      <c r="K10" s="153" t="s">
        <v>1357</v>
      </c>
      <c r="L10" s="152" t="s">
        <v>1224</v>
      </c>
      <c r="M10" s="153"/>
      <c r="N10" s="152" t="s">
        <v>1225</v>
      </c>
      <c r="O10" s="152" t="s">
        <v>1226</v>
      </c>
      <c r="P10" s="122" t="s">
        <v>35</v>
      </c>
      <c r="Q10" s="20" t="s">
        <v>1179</v>
      </c>
      <c r="R10" s="122" t="s">
        <v>1222</v>
      </c>
    </row>
    <row r="11" spans="1:18" ht="45" customHeight="1">
      <c r="A11" s="219" t="s">
        <v>1814</v>
      </c>
      <c r="B11" s="156"/>
      <c r="C11" s="118">
        <v>10500</v>
      </c>
      <c r="D11" s="151" t="s">
        <v>1358</v>
      </c>
      <c r="E11" s="122" t="s">
        <v>1012</v>
      </c>
      <c r="F11" s="153" t="s">
        <v>1359</v>
      </c>
      <c r="G11" s="95" t="s">
        <v>29</v>
      </c>
      <c r="H11" s="122" t="s">
        <v>1360</v>
      </c>
      <c r="I11" s="152" t="s">
        <v>1361</v>
      </c>
      <c r="J11" s="152" t="s">
        <v>1362</v>
      </c>
      <c r="K11" s="153" t="s">
        <v>1363</v>
      </c>
      <c r="L11" s="152" t="s">
        <v>1364</v>
      </c>
      <c r="M11" s="153"/>
      <c r="N11" s="152" t="s">
        <v>1365</v>
      </c>
      <c r="O11" s="152" t="s">
        <v>1366</v>
      </c>
      <c r="P11" s="122" t="s">
        <v>19</v>
      </c>
      <c r="Q11" s="20" t="s">
        <v>1188</v>
      </c>
      <c r="R11" s="122" t="s">
        <v>632</v>
      </c>
    </row>
    <row r="12" spans="1:18" ht="45" customHeight="1">
      <c r="A12" s="219" t="s">
        <v>2060</v>
      </c>
      <c r="B12" s="156"/>
      <c r="C12" s="118">
        <v>28650</v>
      </c>
      <c r="D12" s="151" t="s">
        <v>2062</v>
      </c>
      <c r="E12" s="122" t="s">
        <v>1177</v>
      </c>
      <c r="F12" s="152" t="s">
        <v>2062</v>
      </c>
      <c r="G12" s="95"/>
      <c r="H12" s="122"/>
      <c r="I12" s="152" t="s">
        <v>2063</v>
      </c>
      <c r="J12" s="152" t="s">
        <v>2064</v>
      </c>
      <c r="K12" s="153" t="s">
        <v>2067</v>
      </c>
      <c r="L12" s="152" t="s">
        <v>2068</v>
      </c>
      <c r="M12" s="153"/>
      <c r="N12" s="152" t="s">
        <v>1178</v>
      </c>
      <c r="O12" s="152" t="s">
        <v>2075</v>
      </c>
      <c r="P12" s="122" t="s">
        <v>1059</v>
      </c>
      <c r="Q12" s="20" t="s">
        <v>1179</v>
      </c>
      <c r="R12" s="122" t="s">
        <v>2076</v>
      </c>
    </row>
    <row r="13" spans="1:18" ht="45" customHeight="1">
      <c r="A13" s="219" t="s">
        <v>2061</v>
      </c>
      <c r="B13" s="156"/>
      <c r="C13" s="118">
        <v>24330</v>
      </c>
      <c r="D13" s="151" t="s">
        <v>1174</v>
      </c>
      <c r="E13" s="122" t="s">
        <v>1177</v>
      </c>
      <c r="F13" s="152" t="s">
        <v>1174</v>
      </c>
      <c r="G13" s="95"/>
      <c r="H13" s="122"/>
      <c r="I13" s="152" t="s">
        <v>1187</v>
      </c>
      <c r="J13" s="152" t="s">
        <v>2065</v>
      </c>
      <c r="K13" s="153" t="s">
        <v>1223</v>
      </c>
      <c r="L13" s="152" t="s">
        <v>2069</v>
      </c>
      <c r="M13" s="153"/>
      <c r="N13" s="152" t="s">
        <v>2072</v>
      </c>
      <c r="O13" s="152" t="s">
        <v>2074</v>
      </c>
      <c r="P13" s="122" t="s">
        <v>1059</v>
      </c>
      <c r="Q13" s="20" t="s">
        <v>1179</v>
      </c>
      <c r="R13" s="122" t="s">
        <v>2076</v>
      </c>
    </row>
    <row r="14" spans="1:18" ht="45" customHeight="1">
      <c r="A14" s="154" t="s">
        <v>2059</v>
      </c>
      <c r="B14" s="156"/>
      <c r="C14" s="118">
        <v>24330</v>
      </c>
      <c r="D14" s="151" t="s">
        <v>1175</v>
      </c>
      <c r="E14" s="122" t="s">
        <v>1177</v>
      </c>
      <c r="F14" s="152" t="s">
        <v>1175</v>
      </c>
      <c r="G14" s="95"/>
      <c r="H14" s="122"/>
      <c r="I14" s="153" t="s">
        <v>1206</v>
      </c>
      <c r="J14" s="152" t="s">
        <v>2066</v>
      </c>
      <c r="K14" s="153" t="s">
        <v>2070</v>
      </c>
      <c r="L14" s="152" t="s">
        <v>2071</v>
      </c>
      <c r="M14" s="153"/>
      <c r="N14" s="152" t="s">
        <v>1190</v>
      </c>
      <c r="O14" s="152" t="s">
        <v>2073</v>
      </c>
      <c r="P14" s="122" t="s">
        <v>1059</v>
      </c>
      <c r="Q14" s="20" t="s">
        <v>1179</v>
      </c>
      <c r="R14" s="122" t="s">
        <v>2076</v>
      </c>
    </row>
    <row r="15" spans="1:18" ht="45" customHeight="1">
      <c r="A15" s="144" t="s">
        <v>1167</v>
      </c>
      <c r="B15" s="155"/>
      <c r="C15" s="118" t="s">
        <v>1251</v>
      </c>
      <c r="D15" s="151" t="s">
        <v>1174</v>
      </c>
      <c r="E15" s="122" t="s">
        <v>1177</v>
      </c>
      <c r="F15" s="153" t="s">
        <v>1183</v>
      </c>
      <c r="G15" s="95" t="s">
        <v>29</v>
      </c>
      <c r="H15" s="122" t="s">
        <v>1184</v>
      </c>
      <c r="I15" s="152" t="s">
        <v>1187</v>
      </c>
      <c r="J15" s="152" t="s">
        <v>1185</v>
      </c>
      <c r="K15" s="153" t="s">
        <v>1223</v>
      </c>
      <c r="L15" s="152" t="s">
        <v>1186</v>
      </c>
      <c r="M15" s="153"/>
      <c r="N15" s="157" t="s">
        <v>1205</v>
      </c>
      <c r="O15" s="152" t="s">
        <v>1187</v>
      </c>
      <c r="P15" s="122" t="s">
        <v>19</v>
      </c>
      <c r="Q15" s="20" t="s">
        <v>1188</v>
      </c>
      <c r="R15" s="122" t="s">
        <v>1189</v>
      </c>
    </row>
    <row r="16" spans="1:18" ht="45" customHeight="1">
      <c r="A16" s="144" t="s">
        <v>1168</v>
      </c>
      <c r="B16" s="155"/>
      <c r="C16" s="118" t="s">
        <v>1251</v>
      </c>
      <c r="D16" s="151" t="s">
        <v>1176</v>
      </c>
      <c r="E16" s="122" t="s">
        <v>1177</v>
      </c>
      <c r="F16" s="153" t="s">
        <v>1183</v>
      </c>
      <c r="G16" s="95" t="s">
        <v>29</v>
      </c>
      <c r="H16" s="122" t="s">
        <v>1184</v>
      </c>
      <c r="I16" s="152" t="s">
        <v>1205</v>
      </c>
      <c r="J16" s="152" t="s">
        <v>1190</v>
      </c>
      <c r="K16" s="153" t="s">
        <v>1355</v>
      </c>
      <c r="L16" s="152" t="s">
        <v>1207</v>
      </c>
      <c r="M16" s="153"/>
      <c r="N16" s="157" t="s">
        <v>1204</v>
      </c>
      <c r="O16" s="152" t="s">
        <v>1182</v>
      </c>
      <c r="P16" s="122" t="s">
        <v>19</v>
      </c>
      <c r="Q16" s="20" t="s">
        <v>1188</v>
      </c>
      <c r="R16" s="122" t="s">
        <v>1189</v>
      </c>
    </row>
    <row r="17" spans="1:18" ht="45" customHeight="1">
      <c r="A17" s="144" t="s">
        <v>1171</v>
      </c>
      <c r="B17" s="155"/>
      <c r="C17" s="118" t="s">
        <v>1251</v>
      </c>
      <c r="D17" s="151" t="s">
        <v>1176</v>
      </c>
      <c r="E17" s="122" t="s">
        <v>1177</v>
      </c>
      <c r="F17" s="153" t="s">
        <v>1183</v>
      </c>
      <c r="G17" s="95" t="s">
        <v>29</v>
      </c>
      <c r="H17" s="122" t="s">
        <v>1193</v>
      </c>
      <c r="I17" s="152" t="s">
        <v>1367</v>
      </c>
      <c r="J17" s="152" t="s">
        <v>1190</v>
      </c>
      <c r="K17" s="153" t="s">
        <v>1355</v>
      </c>
      <c r="L17" s="152" t="s">
        <v>1208</v>
      </c>
      <c r="M17" s="153"/>
      <c r="N17" s="157" t="s">
        <v>1204</v>
      </c>
      <c r="O17" s="152" t="s">
        <v>1182</v>
      </c>
      <c r="P17" s="122" t="s">
        <v>19</v>
      </c>
      <c r="Q17" s="20" t="s">
        <v>1188</v>
      </c>
      <c r="R17" s="122" t="s">
        <v>632</v>
      </c>
    </row>
    <row r="18" spans="1:18" ht="45" customHeight="1">
      <c r="A18" s="144" t="s">
        <v>1169</v>
      </c>
      <c r="B18" s="155"/>
      <c r="C18" s="118" t="s">
        <v>1251</v>
      </c>
      <c r="D18" s="151" t="s">
        <v>1191</v>
      </c>
      <c r="E18" s="122" t="s">
        <v>1177</v>
      </c>
      <c r="F18" s="153" t="s">
        <v>1194</v>
      </c>
      <c r="G18" s="95" t="s">
        <v>29</v>
      </c>
      <c r="H18" s="122" t="s">
        <v>1368</v>
      </c>
      <c r="I18" s="152" t="s">
        <v>1369</v>
      </c>
      <c r="J18" s="152" t="s">
        <v>1195</v>
      </c>
      <c r="K18" s="153" t="s">
        <v>1370</v>
      </c>
      <c r="L18" s="152" t="s">
        <v>1209</v>
      </c>
      <c r="M18" s="153"/>
      <c r="N18" s="157" t="s">
        <v>1203</v>
      </c>
      <c r="O18" s="152" t="s">
        <v>1196</v>
      </c>
      <c r="P18" s="122" t="s">
        <v>19</v>
      </c>
      <c r="Q18" s="20" t="s">
        <v>1188</v>
      </c>
      <c r="R18" s="122" t="s">
        <v>632</v>
      </c>
    </row>
    <row r="19" spans="1:18" ht="45" customHeight="1">
      <c r="A19" s="154" t="s">
        <v>1815</v>
      </c>
      <c r="B19" s="156"/>
      <c r="C19" s="118" t="s">
        <v>1251</v>
      </c>
      <c r="D19" s="151" t="s">
        <v>1180</v>
      </c>
      <c r="E19" s="122" t="s">
        <v>1177</v>
      </c>
      <c r="F19" s="153" t="s">
        <v>1194</v>
      </c>
      <c r="G19" s="95" t="s">
        <v>29</v>
      </c>
      <c r="H19" s="122" t="s">
        <v>1371</v>
      </c>
      <c r="I19" s="152" t="s">
        <v>1356</v>
      </c>
      <c r="J19" s="152" t="s">
        <v>1372</v>
      </c>
      <c r="K19" s="153" t="s">
        <v>1357</v>
      </c>
      <c r="L19" s="152" t="s">
        <v>1373</v>
      </c>
      <c r="M19" s="5"/>
      <c r="N19" s="157" t="s">
        <v>1225</v>
      </c>
      <c r="O19" s="152" t="s">
        <v>1226</v>
      </c>
      <c r="P19" s="122" t="s">
        <v>19</v>
      </c>
      <c r="Q19" s="5"/>
      <c r="R19" s="122" t="s">
        <v>632</v>
      </c>
    </row>
    <row r="20" spans="1:18" ht="45" customHeight="1">
      <c r="A20" s="144" t="s">
        <v>1170</v>
      </c>
      <c r="B20" s="155"/>
      <c r="C20" s="118" t="s">
        <v>1251</v>
      </c>
      <c r="D20" s="151" t="s">
        <v>1192</v>
      </c>
      <c r="E20" s="122" t="s">
        <v>1177</v>
      </c>
      <c r="F20" s="153" t="s">
        <v>1197</v>
      </c>
      <c r="G20" s="95" t="s">
        <v>29</v>
      </c>
      <c r="H20" s="122"/>
      <c r="I20" s="152" t="s">
        <v>1374</v>
      </c>
      <c r="J20" s="152" t="s">
        <v>1208</v>
      </c>
      <c r="K20" s="153" t="s">
        <v>1375</v>
      </c>
      <c r="L20" s="152" t="s">
        <v>1210</v>
      </c>
      <c r="M20" s="153"/>
      <c r="N20" s="157" t="s">
        <v>1202</v>
      </c>
      <c r="O20" s="152" t="s">
        <v>1213</v>
      </c>
      <c r="P20" s="122" t="s">
        <v>19</v>
      </c>
      <c r="Q20" s="20" t="s">
        <v>1188</v>
      </c>
      <c r="R20" s="122" t="s">
        <v>1198</v>
      </c>
    </row>
    <row r="21" spans="1:18" ht="45" customHeight="1">
      <c r="A21" s="144" t="s">
        <v>1172</v>
      </c>
      <c r="B21" s="155"/>
      <c r="C21" s="118" t="s">
        <v>1251</v>
      </c>
      <c r="D21" s="151" t="s">
        <v>1199</v>
      </c>
      <c r="E21" s="122" t="s">
        <v>1177</v>
      </c>
      <c r="F21" s="153" t="s">
        <v>1200</v>
      </c>
      <c r="G21" s="95" t="s">
        <v>13</v>
      </c>
      <c r="H21" s="122" t="s">
        <v>1376</v>
      </c>
      <c r="I21" s="152" t="s">
        <v>1377</v>
      </c>
      <c r="J21" s="152" t="s">
        <v>1212</v>
      </c>
      <c r="K21" s="153" t="s">
        <v>1378</v>
      </c>
      <c r="L21" s="152" t="s">
        <v>1211</v>
      </c>
      <c r="M21" s="153"/>
      <c r="N21" s="157" t="s">
        <v>1201</v>
      </c>
      <c r="O21" s="152" t="s">
        <v>1214</v>
      </c>
      <c r="P21" s="122" t="s">
        <v>19</v>
      </c>
      <c r="Q21" s="20" t="s">
        <v>1188</v>
      </c>
      <c r="R21" s="122" t="s">
        <v>1198</v>
      </c>
    </row>
    <row r="22" spans="1:18" ht="45" customHeight="1">
      <c r="A22" s="154" t="s">
        <v>1379</v>
      </c>
      <c r="B22" s="156"/>
      <c r="C22" s="118" t="s">
        <v>1251</v>
      </c>
      <c r="D22" s="151" t="s">
        <v>1380</v>
      </c>
      <c r="E22" s="122" t="s">
        <v>1215</v>
      </c>
      <c r="F22" s="153" t="s">
        <v>1217</v>
      </c>
      <c r="G22" s="95" t="s">
        <v>13</v>
      </c>
      <c r="H22" s="122" t="s">
        <v>1248</v>
      </c>
      <c r="I22" s="152" t="s">
        <v>1381</v>
      </c>
      <c r="J22" s="152" t="s">
        <v>1382</v>
      </c>
      <c r="K22" s="158" t="s">
        <v>1383</v>
      </c>
      <c r="L22" s="158" t="s">
        <v>1384</v>
      </c>
      <c r="M22" s="5"/>
      <c r="N22" s="157" t="s">
        <v>1385</v>
      </c>
      <c r="O22" s="152" t="s">
        <v>1210</v>
      </c>
      <c r="P22" s="122" t="s">
        <v>35</v>
      </c>
      <c r="Q22" s="5"/>
      <c r="R22" s="122" t="s">
        <v>1198</v>
      </c>
    </row>
    <row r="23" spans="1:18" ht="45" customHeight="1">
      <c r="A23" s="144" t="s">
        <v>1173</v>
      </c>
      <c r="B23" s="155"/>
      <c r="C23" s="118" t="s">
        <v>1251</v>
      </c>
      <c r="D23" s="151" t="s">
        <v>1216</v>
      </c>
      <c r="E23" s="122" t="s">
        <v>1215</v>
      </c>
      <c r="F23" s="153" t="s">
        <v>1217</v>
      </c>
      <c r="G23" s="95" t="s">
        <v>13</v>
      </c>
      <c r="H23" s="122" t="s">
        <v>1248</v>
      </c>
      <c r="I23" s="152" t="s">
        <v>1386</v>
      </c>
      <c r="J23" s="152" t="s">
        <v>1221</v>
      </c>
      <c r="K23" s="153" t="s">
        <v>1387</v>
      </c>
      <c r="L23" s="159" t="s">
        <v>1220</v>
      </c>
      <c r="M23" s="153"/>
      <c r="N23" s="152" t="s">
        <v>1218</v>
      </c>
      <c r="O23" s="152" t="s">
        <v>1219</v>
      </c>
      <c r="P23" s="122" t="s">
        <v>35</v>
      </c>
      <c r="Q23" s="20" t="s">
        <v>1179</v>
      </c>
      <c r="R23" s="122" t="s">
        <v>1198</v>
      </c>
    </row>
    <row r="24" spans="1:18" ht="45" customHeight="1">
      <c r="A24" s="110" t="s">
        <v>1249</v>
      </c>
      <c r="B24" s="155"/>
      <c r="C24" s="118" t="s">
        <v>1251</v>
      </c>
      <c r="D24" s="122" t="s">
        <v>1175</v>
      </c>
      <c r="E24" s="122" t="s">
        <v>1177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 t="s">
        <v>1250</v>
      </c>
    </row>
    <row r="25" spans="1:18" ht="45" customHeight="1">
      <c r="A25" s="154" t="s">
        <v>1816</v>
      </c>
      <c r="B25" s="156"/>
      <c r="C25" s="118" t="s">
        <v>1251</v>
      </c>
      <c r="D25" s="122" t="s">
        <v>1175</v>
      </c>
      <c r="E25" s="122" t="s">
        <v>1388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22" t="s">
        <v>1389</v>
      </c>
    </row>
    <row r="26" spans="1:18" ht="45" customHeight="1">
      <c r="A26" s="219" t="s">
        <v>1390</v>
      </c>
      <c r="B26" s="155"/>
      <c r="C26" s="118" t="s">
        <v>1251</v>
      </c>
      <c r="D26" s="122" t="s">
        <v>1176</v>
      </c>
      <c r="E26" s="122" t="s">
        <v>1177</v>
      </c>
      <c r="F26" s="5"/>
      <c r="G26" s="5"/>
      <c r="H26" s="122" t="s">
        <v>2111</v>
      </c>
      <c r="I26" s="5"/>
      <c r="J26" s="5"/>
      <c r="K26" s="153"/>
      <c r="L26" s="5"/>
      <c r="M26" s="5"/>
      <c r="N26" s="5"/>
      <c r="O26" s="5"/>
      <c r="P26" s="5"/>
      <c r="Q26" s="5"/>
      <c r="R26" s="122" t="s">
        <v>1391</v>
      </c>
    </row>
  </sheetData>
  <sheetProtection algorithmName="SHA-512" hashValue="dqmOGu+ES0YJqPW8LxBWObjlTIucQUaCcLHc51BU8UMQ2wNFQGJn1Syj4FVr4iLeC0Fc/WJDgukhVQsWkCtDSw==" saltValue="ay0FKQ5rl7FmnKdCHaBsRg==" spinCount="100000" sheet="1" objects="1" scenarios="1"/>
  <mergeCells count="5">
    <mergeCell ref="K2:L2"/>
    <mergeCell ref="D1:L1"/>
    <mergeCell ref="D2:E2"/>
    <mergeCell ref="F2:H2"/>
    <mergeCell ref="I2:J2"/>
  </mergeCells>
  <phoneticPr fontId="5" type="noConversion"/>
  <pageMargins left="0.7" right="0.7" top="0.75" bottom="0.75" header="0.3" footer="0.3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5" r:id="rId4" name="Button 1">
              <controlPr defaultSize="0" print="0" autoFill="0" autoPict="0" macro="[0]!Sheet15.HDD_show_main_menu">
                <anchor moveWithCells="1" sizeWithCells="1">
                  <from>
                    <xdr:col>0</xdr:col>
                    <xdr:colOff>238125</xdr:colOff>
                    <xdr:row>0</xdr:row>
                    <xdr:rowOff>266700</xdr:rowOff>
                  </from>
                  <to>
                    <xdr:col>0</xdr:col>
                    <xdr:colOff>1447800</xdr:colOff>
                    <xdr:row>0</xdr:row>
                    <xdr:rowOff>685800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AE8B9BF-A224-4879-9011-25DB5AEAE9A0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G7</xm:sqref>
        </x14:conditionalFormatting>
        <x14:conditionalFormatting xmlns:xm="http://schemas.microsoft.com/office/excel/2006/main">
          <x14:cfRule type="iconSet" priority="2" id="{BE62E529-C8EC-483A-881C-B0485ECC9C5E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4" id="{F972AA6E-8F30-4983-8DCE-708FE43B6819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G20:G21 G23 G4:G6 G8:G18</xm:sqref>
        </x14:conditionalFormatting>
        <x14:conditionalFormatting xmlns:xm="http://schemas.microsoft.com/office/excel/2006/main">
          <x14:cfRule type="iconSet" priority="1" id="{F3561381-5DD9-481D-B741-155E94B8DDB5}">
            <x14:iconSet iconSet="3Symbols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G22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Q57"/>
  <sheetViews>
    <sheetView showGridLines="0" rightToLeft="1" zoomScaleNormal="100"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24.125" customWidth="1"/>
    <col min="2" max="2" width="15" customWidth="1"/>
    <col min="3" max="3" width="13.25" bestFit="1" customWidth="1"/>
    <col min="4" max="4" width="15.125" customWidth="1"/>
    <col min="5" max="5" width="15.25" bestFit="1" customWidth="1"/>
    <col min="6" max="6" width="10.625" customWidth="1"/>
    <col min="7" max="7" width="24.375" bestFit="1" customWidth="1"/>
    <col min="8" max="8" width="17.75" customWidth="1"/>
    <col min="9" max="9" width="16.375" bestFit="1" customWidth="1"/>
    <col min="10" max="10" width="14.875" customWidth="1"/>
    <col min="11" max="11" width="15.625" customWidth="1"/>
    <col min="12" max="12" width="12.125" bestFit="1" customWidth="1"/>
    <col min="13" max="13" width="11.875" customWidth="1"/>
    <col min="14" max="14" width="13.75" customWidth="1"/>
    <col min="15" max="15" width="10.625" bestFit="1" customWidth="1"/>
    <col min="16" max="16" width="12.375" customWidth="1"/>
    <col min="17" max="17" width="23.875" customWidth="1"/>
    <col min="18" max="18" width="13" customWidth="1"/>
  </cols>
  <sheetData>
    <row r="1" spans="1:17" ht="84" customHeight="1">
      <c r="A1" s="7"/>
      <c r="B1" s="7"/>
      <c r="C1" s="7"/>
      <c r="D1" s="7"/>
      <c r="E1" s="396" t="s">
        <v>118</v>
      </c>
      <c r="F1" s="396"/>
      <c r="G1" s="396"/>
      <c r="H1" s="7"/>
      <c r="O1" s="7"/>
    </row>
    <row r="2" spans="1:17" ht="31.5">
      <c r="A2" s="1" t="s">
        <v>0</v>
      </c>
      <c r="B2" s="1" t="s">
        <v>139</v>
      </c>
      <c r="C2" s="1" t="s">
        <v>202</v>
      </c>
      <c r="D2" s="1" t="s">
        <v>382</v>
      </c>
      <c r="E2" s="86" t="s">
        <v>387</v>
      </c>
      <c r="F2" s="86" t="s">
        <v>124</v>
      </c>
      <c r="G2" s="86" t="s">
        <v>312</v>
      </c>
      <c r="H2" s="86" t="s">
        <v>120</v>
      </c>
      <c r="I2" s="86" t="s">
        <v>1045</v>
      </c>
      <c r="J2" s="86" t="s">
        <v>1035</v>
      </c>
      <c r="K2" s="86" t="s">
        <v>259</v>
      </c>
      <c r="L2" s="1" t="s">
        <v>1034</v>
      </c>
      <c r="M2" s="1" t="s">
        <v>130</v>
      </c>
      <c r="N2" s="86" t="s">
        <v>122</v>
      </c>
      <c r="O2" s="86" t="s">
        <v>123</v>
      </c>
      <c r="P2" s="86" t="s">
        <v>9</v>
      </c>
      <c r="Q2" s="86" t="s">
        <v>147</v>
      </c>
    </row>
    <row r="3" spans="1:17" ht="70.5" customHeight="1">
      <c r="A3" s="110" t="s">
        <v>826</v>
      </c>
      <c r="B3" s="163"/>
      <c r="C3" s="207" t="s">
        <v>829</v>
      </c>
      <c r="D3" s="207" t="s">
        <v>829</v>
      </c>
      <c r="E3" s="118">
        <v>800</v>
      </c>
      <c r="F3" s="244" t="s">
        <v>125</v>
      </c>
      <c r="G3" s="122" t="s">
        <v>831</v>
      </c>
      <c r="H3" s="207" t="s">
        <v>343</v>
      </c>
      <c r="I3" s="122" t="s">
        <v>830</v>
      </c>
      <c r="J3" s="122" t="s">
        <v>999</v>
      </c>
      <c r="K3" s="164" t="s">
        <v>260</v>
      </c>
      <c r="L3" s="122" t="s">
        <v>350</v>
      </c>
      <c r="M3" s="122" t="s">
        <v>2186</v>
      </c>
      <c r="N3" s="207">
        <v>1</v>
      </c>
      <c r="O3" s="207" t="s">
        <v>146</v>
      </c>
      <c r="P3" s="122" t="s">
        <v>1036</v>
      </c>
      <c r="Q3" s="122" t="s">
        <v>832</v>
      </c>
    </row>
    <row r="4" spans="1:17" ht="70.5" customHeight="1">
      <c r="A4" s="110" t="s">
        <v>948</v>
      </c>
      <c r="B4" s="163"/>
      <c r="C4" s="207" t="s">
        <v>829</v>
      </c>
      <c r="D4" s="207" t="s">
        <v>829</v>
      </c>
      <c r="E4" s="118">
        <v>1000</v>
      </c>
      <c r="F4" s="245" t="s">
        <v>1047</v>
      </c>
      <c r="G4" s="122" t="s">
        <v>831</v>
      </c>
      <c r="H4" s="207" t="s">
        <v>343</v>
      </c>
      <c r="I4" s="122" t="s">
        <v>830</v>
      </c>
      <c r="J4" s="122" t="s">
        <v>999</v>
      </c>
      <c r="K4" s="164" t="s">
        <v>980</v>
      </c>
      <c r="L4" s="122" t="s">
        <v>350</v>
      </c>
      <c r="M4" s="122" t="s">
        <v>2187</v>
      </c>
      <c r="N4" s="207">
        <v>1</v>
      </c>
      <c r="O4" s="207" t="s">
        <v>979</v>
      </c>
      <c r="P4" s="122" t="s">
        <v>1036</v>
      </c>
      <c r="Q4" s="122" t="s">
        <v>981</v>
      </c>
    </row>
    <row r="5" spans="1:17" ht="70.5" customHeight="1">
      <c r="A5" s="110" t="s">
        <v>949</v>
      </c>
      <c r="B5" s="163"/>
      <c r="C5" s="207" t="s">
        <v>829</v>
      </c>
      <c r="D5" s="207" t="s">
        <v>829</v>
      </c>
      <c r="E5" s="118">
        <v>1150</v>
      </c>
      <c r="F5" s="245" t="s">
        <v>1047</v>
      </c>
      <c r="G5" s="122" t="s">
        <v>831</v>
      </c>
      <c r="H5" s="207" t="s">
        <v>343</v>
      </c>
      <c r="I5" s="164" t="s">
        <v>982</v>
      </c>
      <c r="J5" s="122" t="s">
        <v>1927</v>
      </c>
      <c r="K5" s="164" t="s">
        <v>980</v>
      </c>
      <c r="L5" s="122" t="s">
        <v>350</v>
      </c>
      <c r="M5" s="122" t="s">
        <v>2186</v>
      </c>
      <c r="N5" s="207">
        <v>1</v>
      </c>
      <c r="O5" s="207" t="s">
        <v>979</v>
      </c>
      <c r="P5" s="122" t="s">
        <v>1036</v>
      </c>
      <c r="Q5" s="122" t="s">
        <v>981</v>
      </c>
    </row>
    <row r="6" spans="1:17" ht="70.5" customHeight="1">
      <c r="A6" s="110" t="s">
        <v>950</v>
      </c>
      <c r="B6" s="163"/>
      <c r="C6" s="207" t="s">
        <v>829</v>
      </c>
      <c r="D6" s="207" t="s">
        <v>829</v>
      </c>
      <c r="E6" s="118">
        <v>1250</v>
      </c>
      <c r="F6" s="245" t="s">
        <v>1047</v>
      </c>
      <c r="G6" s="122" t="s">
        <v>831</v>
      </c>
      <c r="H6" s="207" t="s">
        <v>343</v>
      </c>
      <c r="I6" s="122" t="s">
        <v>983</v>
      </c>
      <c r="J6" s="122" t="s">
        <v>1927</v>
      </c>
      <c r="K6" s="164" t="s">
        <v>980</v>
      </c>
      <c r="L6" s="122" t="s">
        <v>350</v>
      </c>
      <c r="M6" s="122" t="s">
        <v>2186</v>
      </c>
      <c r="N6" s="207">
        <v>1</v>
      </c>
      <c r="O6" s="207" t="s">
        <v>979</v>
      </c>
      <c r="P6" s="122" t="s">
        <v>1036</v>
      </c>
      <c r="Q6" s="122" t="s">
        <v>981</v>
      </c>
    </row>
    <row r="7" spans="1:17" ht="70.5" customHeight="1">
      <c r="A7" s="110" t="s">
        <v>951</v>
      </c>
      <c r="B7" s="163"/>
      <c r="C7" s="207" t="s">
        <v>829</v>
      </c>
      <c r="D7" s="207" t="s">
        <v>947</v>
      </c>
      <c r="E7" s="118">
        <v>2420</v>
      </c>
      <c r="F7" s="245" t="s">
        <v>1047</v>
      </c>
      <c r="G7" s="122" t="s">
        <v>984</v>
      </c>
      <c r="H7" s="207" t="s">
        <v>985</v>
      </c>
      <c r="I7" s="122" t="s">
        <v>830</v>
      </c>
      <c r="J7" s="122" t="s">
        <v>999</v>
      </c>
      <c r="K7" s="246" t="s">
        <v>986</v>
      </c>
      <c r="L7" s="122" t="s">
        <v>350</v>
      </c>
      <c r="M7" s="122" t="s">
        <v>1050</v>
      </c>
      <c r="N7" s="207">
        <v>1</v>
      </c>
      <c r="O7" s="207" t="s">
        <v>165</v>
      </c>
      <c r="P7" s="122" t="s">
        <v>1036</v>
      </c>
      <c r="Q7" s="122" t="s">
        <v>987</v>
      </c>
    </row>
    <row r="8" spans="1:17" ht="70.5" customHeight="1">
      <c r="A8" s="110" t="s">
        <v>1902</v>
      </c>
      <c r="B8" s="163"/>
      <c r="C8" s="207" t="s">
        <v>952</v>
      </c>
      <c r="D8" s="207" t="s">
        <v>947</v>
      </c>
      <c r="E8" s="118">
        <v>5120</v>
      </c>
      <c r="F8" s="245" t="s">
        <v>125</v>
      </c>
      <c r="G8" s="122" t="s">
        <v>984</v>
      </c>
      <c r="H8" s="243" t="s">
        <v>1901</v>
      </c>
      <c r="I8" s="124"/>
      <c r="J8" s="122" t="s">
        <v>999</v>
      </c>
      <c r="K8" s="246" t="s">
        <v>986</v>
      </c>
      <c r="L8" s="122" t="s">
        <v>350</v>
      </c>
      <c r="M8" s="122" t="s">
        <v>1051</v>
      </c>
      <c r="N8" s="207">
        <v>2</v>
      </c>
      <c r="O8" s="207" t="s">
        <v>979</v>
      </c>
      <c r="P8" s="122" t="s">
        <v>990</v>
      </c>
      <c r="Q8" s="122" t="s">
        <v>989</v>
      </c>
    </row>
    <row r="9" spans="1:17" ht="70.5" customHeight="1">
      <c r="A9" s="110" t="s">
        <v>944</v>
      </c>
      <c r="B9" s="163"/>
      <c r="C9" s="207" t="s">
        <v>952</v>
      </c>
      <c r="D9" s="207" t="s">
        <v>947</v>
      </c>
      <c r="E9" s="118">
        <v>7420</v>
      </c>
      <c r="F9" s="245" t="s">
        <v>1046</v>
      </c>
      <c r="G9" s="122" t="s">
        <v>984</v>
      </c>
      <c r="H9" s="243" t="s">
        <v>988</v>
      </c>
      <c r="I9" s="124"/>
      <c r="J9" s="122" t="s">
        <v>999</v>
      </c>
      <c r="K9" s="246" t="s">
        <v>986</v>
      </c>
      <c r="L9" s="122" t="s">
        <v>350</v>
      </c>
      <c r="M9" s="122" t="s">
        <v>1051</v>
      </c>
      <c r="N9" s="207">
        <v>2</v>
      </c>
      <c r="O9" s="207" t="s">
        <v>979</v>
      </c>
      <c r="P9" s="122" t="s">
        <v>990</v>
      </c>
      <c r="Q9" s="122" t="s">
        <v>989</v>
      </c>
    </row>
    <row r="10" spans="1:17" ht="70.5" customHeight="1">
      <c r="A10" s="110" t="s">
        <v>484</v>
      </c>
      <c r="B10" s="163"/>
      <c r="C10" s="207" t="s">
        <v>565</v>
      </c>
      <c r="D10" s="243" t="s">
        <v>1327</v>
      </c>
      <c r="E10" s="118">
        <v>2260</v>
      </c>
      <c r="F10" s="247"/>
      <c r="G10" s="248" t="s">
        <v>566</v>
      </c>
      <c r="H10" s="122" t="s">
        <v>1032</v>
      </c>
      <c r="I10" s="122" t="s">
        <v>830</v>
      </c>
      <c r="J10" s="122" t="s">
        <v>1928</v>
      </c>
      <c r="K10" s="124"/>
      <c r="L10" s="124"/>
      <c r="M10" s="124"/>
      <c r="N10" s="124"/>
      <c r="O10" s="124"/>
      <c r="P10" s="122" t="s">
        <v>1038</v>
      </c>
      <c r="Q10" s="122" t="s">
        <v>1055</v>
      </c>
    </row>
    <row r="11" spans="1:17" ht="70.5" customHeight="1">
      <c r="A11" s="110" t="s">
        <v>485</v>
      </c>
      <c r="B11" s="163"/>
      <c r="C11" s="207" t="s">
        <v>565</v>
      </c>
      <c r="D11" s="243" t="s">
        <v>1327</v>
      </c>
      <c r="E11" s="118">
        <v>2390</v>
      </c>
      <c r="F11" s="247"/>
      <c r="G11" s="248" t="s">
        <v>567</v>
      </c>
      <c r="H11" s="122" t="s">
        <v>1032</v>
      </c>
      <c r="I11" s="122" t="s">
        <v>830</v>
      </c>
      <c r="J11" s="122" t="s">
        <v>1928</v>
      </c>
      <c r="K11" s="124"/>
      <c r="L11" s="124"/>
      <c r="M11" s="124"/>
      <c r="N11" s="124"/>
      <c r="O11" s="124"/>
      <c r="P11" s="122" t="s">
        <v>1038</v>
      </c>
      <c r="Q11" s="122" t="s">
        <v>1055</v>
      </c>
    </row>
    <row r="12" spans="1:17" ht="70.5" customHeight="1">
      <c r="A12" s="110" t="s">
        <v>318</v>
      </c>
      <c r="B12" s="163"/>
      <c r="C12" s="207" t="s">
        <v>258</v>
      </c>
      <c r="D12" s="243" t="s">
        <v>1327</v>
      </c>
      <c r="E12" s="118">
        <v>875</v>
      </c>
      <c r="F12" s="80" t="s">
        <v>125</v>
      </c>
      <c r="G12" s="122" t="s">
        <v>1007</v>
      </c>
      <c r="H12" s="124"/>
      <c r="I12" s="122" t="s">
        <v>830</v>
      </c>
      <c r="J12" s="122" t="s">
        <v>1000</v>
      </c>
      <c r="K12" s="164" t="s">
        <v>260</v>
      </c>
      <c r="L12" s="124"/>
      <c r="M12" s="122" t="s">
        <v>1050</v>
      </c>
      <c r="N12" s="122" t="s">
        <v>1041</v>
      </c>
      <c r="O12" s="122" t="s">
        <v>146</v>
      </c>
      <c r="P12" s="122" t="s">
        <v>1037</v>
      </c>
      <c r="Q12" s="122" t="s">
        <v>126</v>
      </c>
    </row>
    <row r="13" spans="1:17" ht="70.5" customHeight="1">
      <c r="A13" s="110" t="s">
        <v>1892</v>
      </c>
      <c r="B13" s="5"/>
      <c r="C13" s="207" t="s">
        <v>1893</v>
      </c>
      <c r="D13" s="207" t="s">
        <v>1786</v>
      </c>
      <c r="E13" s="118">
        <v>1799</v>
      </c>
      <c r="F13" s="134"/>
      <c r="G13" s="248" t="s">
        <v>1954</v>
      </c>
      <c r="H13" s="122" t="s">
        <v>1032</v>
      </c>
      <c r="I13" s="122" t="s">
        <v>1894</v>
      </c>
      <c r="J13" s="122" t="s">
        <v>1928</v>
      </c>
      <c r="K13" s="164" t="s">
        <v>560</v>
      </c>
      <c r="L13" s="124"/>
      <c r="M13" s="249" t="s">
        <v>1852</v>
      </c>
      <c r="N13" s="122"/>
      <c r="O13" s="122"/>
      <c r="P13" s="122" t="s">
        <v>1895</v>
      </c>
      <c r="Q13" s="122"/>
    </row>
    <row r="14" spans="1:17" ht="70.5" customHeight="1">
      <c r="A14" s="110" t="s">
        <v>1896</v>
      </c>
      <c r="B14" s="163"/>
      <c r="C14" s="207" t="s">
        <v>1897</v>
      </c>
      <c r="D14" s="207" t="s">
        <v>1786</v>
      </c>
      <c r="E14" s="118">
        <v>1799</v>
      </c>
      <c r="F14" s="134"/>
      <c r="G14" s="248" t="s">
        <v>1955</v>
      </c>
      <c r="H14" s="122" t="s">
        <v>1032</v>
      </c>
      <c r="I14" s="122" t="s">
        <v>1894</v>
      </c>
      <c r="J14" s="122" t="s">
        <v>1928</v>
      </c>
      <c r="K14" s="164" t="s">
        <v>560</v>
      </c>
      <c r="L14" s="124"/>
      <c r="M14" s="249" t="s">
        <v>1852</v>
      </c>
      <c r="N14" s="122"/>
      <c r="O14" s="122"/>
      <c r="P14" s="122" t="s">
        <v>1895</v>
      </c>
      <c r="Q14" s="122"/>
    </row>
    <row r="15" spans="1:17" ht="70.5" customHeight="1">
      <c r="A15" s="110" t="s">
        <v>2301</v>
      </c>
      <c r="B15" s="163"/>
      <c r="C15" s="376" t="s">
        <v>1893</v>
      </c>
      <c r="D15" s="207" t="s">
        <v>1786</v>
      </c>
      <c r="E15" s="118">
        <v>2380</v>
      </c>
      <c r="F15" s="121" t="s">
        <v>2302</v>
      </c>
      <c r="G15" s="248" t="s">
        <v>2303</v>
      </c>
      <c r="H15" s="122" t="s">
        <v>1032</v>
      </c>
      <c r="I15" s="122" t="s">
        <v>830</v>
      </c>
      <c r="J15" s="122" t="s">
        <v>1928</v>
      </c>
      <c r="K15" s="164" t="s">
        <v>1851</v>
      </c>
      <c r="L15" s="124"/>
      <c r="M15" s="249" t="s">
        <v>1852</v>
      </c>
      <c r="N15" s="122"/>
      <c r="O15" s="122"/>
      <c r="P15" s="122" t="s">
        <v>1895</v>
      </c>
      <c r="Q15" s="122"/>
    </row>
    <row r="16" spans="1:17" ht="70.5" customHeight="1">
      <c r="A16" s="110" t="s">
        <v>1849</v>
      </c>
      <c r="B16" s="65"/>
      <c r="C16" s="207" t="s">
        <v>208</v>
      </c>
      <c r="D16" s="207" t="s">
        <v>1786</v>
      </c>
      <c r="E16" s="118">
        <v>820</v>
      </c>
      <c r="F16" s="134"/>
      <c r="G16" s="122" t="s">
        <v>1871</v>
      </c>
      <c r="H16" s="122" t="s">
        <v>1032</v>
      </c>
      <c r="I16" s="165" t="s">
        <v>1850</v>
      </c>
      <c r="J16" s="122"/>
      <c r="K16" s="164" t="s">
        <v>1851</v>
      </c>
      <c r="L16" s="124"/>
      <c r="M16" s="249" t="s">
        <v>1852</v>
      </c>
      <c r="N16" s="122"/>
      <c r="O16" s="122"/>
      <c r="P16" s="122" t="s">
        <v>1260</v>
      </c>
      <c r="Q16" s="122" t="s">
        <v>1853</v>
      </c>
    </row>
    <row r="17" spans="1:17" ht="70.5" customHeight="1">
      <c r="A17" s="110" t="s">
        <v>1854</v>
      </c>
      <c r="B17" s="65"/>
      <c r="C17" s="207" t="s">
        <v>208</v>
      </c>
      <c r="D17" s="207" t="s">
        <v>1786</v>
      </c>
      <c r="E17" s="118">
        <v>820</v>
      </c>
      <c r="F17" s="134"/>
      <c r="G17" s="122" t="s">
        <v>1872</v>
      </c>
      <c r="H17" s="122" t="s">
        <v>1032</v>
      </c>
      <c r="I17" s="165" t="s">
        <v>1850</v>
      </c>
      <c r="J17" s="122"/>
      <c r="K17" s="164" t="s">
        <v>1851</v>
      </c>
      <c r="L17" s="124"/>
      <c r="M17" s="249" t="s">
        <v>1852</v>
      </c>
      <c r="N17" s="122"/>
      <c r="O17" s="122"/>
      <c r="P17" s="122" t="s">
        <v>1260</v>
      </c>
      <c r="Q17" s="122" t="s">
        <v>1853</v>
      </c>
    </row>
    <row r="18" spans="1:17" ht="70.5" customHeight="1">
      <c r="A18" s="110" t="s">
        <v>1855</v>
      </c>
      <c r="B18" s="65"/>
      <c r="C18" s="207" t="s">
        <v>208</v>
      </c>
      <c r="D18" s="207" t="s">
        <v>1786</v>
      </c>
      <c r="E18" s="118">
        <v>1070</v>
      </c>
      <c r="F18" s="134"/>
      <c r="G18" s="122" t="s">
        <v>2188</v>
      </c>
      <c r="H18" s="122" t="s">
        <v>1032</v>
      </c>
      <c r="I18" s="165" t="s">
        <v>1850</v>
      </c>
      <c r="J18" s="122" t="s">
        <v>999</v>
      </c>
      <c r="K18" s="164" t="s">
        <v>1851</v>
      </c>
      <c r="L18" s="124"/>
      <c r="M18" s="249" t="s">
        <v>1856</v>
      </c>
      <c r="N18" s="122"/>
      <c r="O18" s="122"/>
      <c r="P18" s="122" t="s">
        <v>1260</v>
      </c>
      <c r="Q18" s="122" t="s">
        <v>1853</v>
      </c>
    </row>
    <row r="19" spans="1:17" ht="70.5" customHeight="1">
      <c r="A19" s="110" t="s">
        <v>1857</v>
      </c>
      <c r="B19" s="65"/>
      <c r="C19" s="207" t="s">
        <v>208</v>
      </c>
      <c r="D19" s="207" t="s">
        <v>1786</v>
      </c>
      <c r="E19" s="118">
        <v>1070</v>
      </c>
      <c r="F19" s="134"/>
      <c r="G19" s="122" t="s">
        <v>2189</v>
      </c>
      <c r="H19" s="122" t="s">
        <v>1032</v>
      </c>
      <c r="I19" s="165" t="s">
        <v>1850</v>
      </c>
      <c r="J19" s="122" t="s">
        <v>999</v>
      </c>
      <c r="K19" s="164" t="s">
        <v>1851</v>
      </c>
      <c r="L19" s="124"/>
      <c r="M19" s="249" t="s">
        <v>1856</v>
      </c>
      <c r="N19" s="122"/>
      <c r="O19" s="122"/>
      <c r="P19" s="122" t="s">
        <v>1260</v>
      </c>
      <c r="Q19" s="122" t="s">
        <v>1853</v>
      </c>
    </row>
    <row r="20" spans="1:17" ht="70.5" customHeight="1">
      <c r="A20" s="219" t="s">
        <v>1321</v>
      </c>
      <c r="B20" s="65"/>
      <c r="C20" s="16" t="s">
        <v>1322</v>
      </c>
      <c r="D20" s="207" t="s">
        <v>1786</v>
      </c>
      <c r="E20" s="118">
        <v>763</v>
      </c>
      <c r="F20" s="244" t="s">
        <v>1323</v>
      </c>
      <c r="G20" s="16" t="s">
        <v>1324</v>
      </c>
      <c r="H20" s="122"/>
      <c r="I20" s="122"/>
      <c r="J20" s="122"/>
      <c r="K20" s="164"/>
      <c r="L20" s="122"/>
      <c r="M20" s="95"/>
      <c r="N20" s="5"/>
      <c r="O20" s="122"/>
      <c r="P20" s="122"/>
      <c r="Q20" s="122"/>
    </row>
    <row r="21" spans="1:17" ht="70.5" customHeight="1">
      <c r="A21" s="219" t="s">
        <v>1330</v>
      </c>
      <c r="B21" s="65"/>
      <c r="C21" s="207" t="s">
        <v>1331</v>
      </c>
      <c r="D21" s="207" t="s">
        <v>1786</v>
      </c>
      <c r="E21" s="118">
        <v>265</v>
      </c>
      <c r="F21" s="24" t="s">
        <v>346</v>
      </c>
      <c r="G21" s="122" t="s">
        <v>1873</v>
      </c>
      <c r="H21" s="122"/>
      <c r="I21" s="122"/>
      <c r="J21" s="122"/>
      <c r="K21" s="164"/>
      <c r="L21" s="122"/>
      <c r="M21" s="95"/>
      <c r="N21" s="5"/>
      <c r="O21" s="122"/>
      <c r="P21" s="122"/>
      <c r="Q21" s="122"/>
    </row>
    <row r="22" spans="1:17" ht="70.5" customHeight="1">
      <c r="A22" s="219" t="s">
        <v>1332</v>
      </c>
      <c r="B22" s="65"/>
      <c r="C22" s="207" t="s">
        <v>1333</v>
      </c>
      <c r="D22" s="207" t="s">
        <v>1786</v>
      </c>
      <c r="E22" s="118">
        <v>689</v>
      </c>
      <c r="F22" s="24" t="s">
        <v>346</v>
      </c>
      <c r="G22" s="124" t="s">
        <v>1875</v>
      </c>
      <c r="H22" s="122"/>
      <c r="I22" s="122"/>
      <c r="J22" s="122"/>
      <c r="K22" s="164"/>
      <c r="L22" s="122"/>
      <c r="M22" s="95"/>
      <c r="N22" s="5"/>
      <c r="O22" s="122"/>
      <c r="P22" s="122"/>
      <c r="Q22" s="122"/>
    </row>
    <row r="23" spans="1:17" ht="70.5" customHeight="1">
      <c r="A23" s="219" t="s">
        <v>1334</v>
      </c>
      <c r="B23" s="65"/>
      <c r="C23" s="207" t="s">
        <v>1335</v>
      </c>
      <c r="D23" s="207" t="s">
        <v>1786</v>
      </c>
      <c r="E23" s="118">
        <v>440</v>
      </c>
      <c r="F23" s="24" t="s">
        <v>346</v>
      </c>
      <c r="G23" s="124" t="s">
        <v>1874</v>
      </c>
      <c r="H23" s="122"/>
      <c r="I23" s="122"/>
      <c r="J23" s="122"/>
      <c r="K23" s="164"/>
      <c r="L23" s="122"/>
      <c r="M23" s="95"/>
      <c r="N23" s="5"/>
      <c r="O23" s="122"/>
      <c r="P23" s="122"/>
      <c r="Q23" s="122"/>
    </row>
    <row r="24" spans="1:17" ht="70.5" customHeight="1">
      <c r="A24" s="219" t="s">
        <v>828</v>
      </c>
      <c r="B24" s="163"/>
      <c r="C24" s="207" t="s">
        <v>833</v>
      </c>
      <c r="D24" s="208" t="s">
        <v>1827</v>
      </c>
      <c r="E24" s="118">
        <v>2130</v>
      </c>
      <c r="F24" s="167" t="s">
        <v>1048</v>
      </c>
      <c r="G24" s="250" t="s">
        <v>836</v>
      </c>
      <c r="H24" s="122" t="s">
        <v>835</v>
      </c>
      <c r="I24" s="251"/>
      <c r="J24" s="251"/>
      <c r="K24" s="251"/>
      <c r="L24" s="122" t="s">
        <v>350</v>
      </c>
      <c r="M24" s="124"/>
      <c r="N24" s="122" t="s">
        <v>1042</v>
      </c>
      <c r="O24" s="122" t="s">
        <v>146</v>
      </c>
      <c r="P24" s="122" t="s">
        <v>1039</v>
      </c>
      <c r="Q24" s="122" t="s">
        <v>834</v>
      </c>
    </row>
    <row r="25" spans="1:17" ht="70.5" customHeight="1">
      <c r="A25" s="219" t="s">
        <v>946</v>
      </c>
      <c r="B25" s="163"/>
      <c r="C25" s="207" t="s">
        <v>833</v>
      </c>
      <c r="D25" s="208" t="s">
        <v>1827</v>
      </c>
      <c r="E25" s="118">
        <v>2130</v>
      </c>
      <c r="F25" s="167" t="s">
        <v>1048</v>
      </c>
      <c r="G25" s="250" t="s">
        <v>836</v>
      </c>
      <c r="H25" s="122" t="s">
        <v>835</v>
      </c>
      <c r="I25" s="251"/>
      <c r="J25" s="251"/>
      <c r="K25" s="251"/>
      <c r="L25" s="122" t="s">
        <v>1033</v>
      </c>
      <c r="M25" s="124"/>
      <c r="N25" s="122" t="s">
        <v>1042</v>
      </c>
      <c r="O25" s="122" t="s">
        <v>146</v>
      </c>
      <c r="P25" s="122" t="s">
        <v>1039</v>
      </c>
      <c r="Q25" s="122" t="s">
        <v>834</v>
      </c>
    </row>
    <row r="26" spans="1:17" ht="70.5" customHeight="1">
      <c r="A26" s="219" t="s">
        <v>131</v>
      </c>
      <c r="B26" s="163"/>
      <c r="C26" s="207" t="s">
        <v>132</v>
      </c>
      <c r="D26" s="208" t="s">
        <v>1827</v>
      </c>
      <c r="E26" s="118">
        <v>624</v>
      </c>
      <c r="F26" s="167" t="s">
        <v>1049</v>
      </c>
      <c r="G26" s="124"/>
      <c r="H26" s="124"/>
      <c r="I26" s="165" t="s">
        <v>1008</v>
      </c>
      <c r="J26" s="251"/>
      <c r="K26" s="251"/>
      <c r="L26" s="124"/>
      <c r="M26" s="124"/>
      <c r="N26" s="122" t="s">
        <v>1042</v>
      </c>
      <c r="O26" s="122" t="s">
        <v>146</v>
      </c>
      <c r="P26" s="122" t="s">
        <v>1039</v>
      </c>
      <c r="Q26" s="122" t="s">
        <v>129</v>
      </c>
    </row>
    <row r="27" spans="1:17" ht="70.5" customHeight="1">
      <c r="A27" s="219" t="s">
        <v>127</v>
      </c>
      <c r="B27" s="163"/>
      <c r="C27" s="207" t="s">
        <v>128</v>
      </c>
      <c r="D27" s="208" t="s">
        <v>1827</v>
      </c>
      <c r="E27" s="118">
        <v>560</v>
      </c>
      <c r="F27" s="80" t="s">
        <v>125</v>
      </c>
      <c r="G27" s="122" t="s">
        <v>321</v>
      </c>
      <c r="H27" s="122" t="s">
        <v>1040</v>
      </c>
      <c r="I27" s="165" t="s">
        <v>1009</v>
      </c>
      <c r="J27" s="251"/>
      <c r="K27" s="251"/>
      <c r="L27" s="124"/>
      <c r="M27" s="124"/>
      <c r="N27" s="122" t="s">
        <v>1042</v>
      </c>
      <c r="O27" s="122" t="s">
        <v>146</v>
      </c>
      <c r="P27" s="122" t="s">
        <v>1039</v>
      </c>
      <c r="Q27" s="122" t="s">
        <v>129</v>
      </c>
    </row>
    <row r="28" spans="1:17" ht="70.5" customHeight="1">
      <c r="A28" s="219" t="s">
        <v>188</v>
      </c>
      <c r="B28" s="163"/>
      <c r="C28" s="207" t="s">
        <v>1913</v>
      </c>
      <c r="D28" s="208" t="s">
        <v>1827</v>
      </c>
      <c r="E28" s="118">
        <v>300</v>
      </c>
      <c r="F28" s="80" t="s">
        <v>125</v>
      </c>
      <c r="G28" s="122" t="s">
        <v>365</v>
      </c>
      <c r="H28" s="251"/>
      <c r="I28" s="165" t="s">
        <v>1010</v>
      </c>
      <c r="J28" s="251"/>
      <c r="K28" s="251"/>
      <c r="L28" s="251"/>
      <c r="M28" s="124"/>
      <c r="N28" s="122" t="s">
        <v>1042</v>
      </c>
      <c r="O28" s="122" t="s">
        <v>146</v>
      </c>
      <c r="P28" s="122" t="s">
        <v>1039</v>
      </c>
      <c r="Q28" s="122" t="s">
        <v>189</v>
      </c>
    </row>
    <row r="29" spans="1:17" ht="70.5" customHeight="1">
      <c r="A29" s="154" t="s">
        <v>1912</v>
      </c>
      <c r="B29" s="163"/>
      <c r="C29" s="207" t="s">
        <v>1914</v>
      </c>
      <c r="D29" s="208" t="s">
        <v>1827</v>
      </c>
      <c r="E29" s="118">
        <v>350</v>
      </c>
      <c r="F29" s="80" t="s">
        <v>125</v>
      </c>
      <c r="G29" s="122" t="s">
        <v>1915</v>
      </c>
      <c r="H29" s="251"/>
      <c r="I29" s="165" t="s">
        <v>1008</v>
      </c>
      <c r="J29" s="251"/>
      <c r="K29" s="251"/>
      <c r="L29" s="251"/>
      <c r="M29" s="124"/>
      <c r="N29" s="122" t="s">
        <v>1042</v>
      </c>
      <c r="O29" s="122" t="s">
        <v>146</v>
      </c>
      <c r="P29" s="122" t="s">
        <v>1039</v>
      </c>
      <c r="Q29" s="122" t="s">
        <v>189</v>
      </c>
    </row>
    <row r="30" spans="1:17" ht="70.5" customHeight="1">
      <c r="A30" s="154" t="s">
        <v>190</v>
      </c>
      <c r="B30" s="163"/>
      <c r="C30" s="207" t="s">
        <v>193</v>
      </c>
      <c r="D30" s="208" t="s">
        <v>1827</v>
      </c>
      <c r="E30" s="118">
        <v>242</v>
      </c>
      <c r="F30" s="134" t="s">
        <v>125</v>
      </c>
      <c r="G30" s="251"/>
      <c r="H30" s="251"/>
      <c r="I30" s="251"/>
      <c r="J30" s="251"/>
      <c r="K30" s="251"/>
      <c r="L30" s="251"/>
      <c r="M30" s="124"/>
      <c r="N30" s="122" t="s">
        <v>1042</v>
      </c>
      <c r="O30" s="122" t="s">
        <v>146</v>
      </c>
      <c r="P30" s="122" t="s">
        <v>1039</v>
      </c>
      <c r="Q30" s="122" t="s">
        <v>195</v>
      </c>
    </row>
    <row r="31" spans="1:17" ht="70.5" customHeight="1">
      <c r="A31" s="154" t="s">
        <v>191</v>
      </c>
      <c r="B31" s="163"/>
      <c r="C31" s="207" t="s">
        <v>1043</v>
      </c>
      <c r="D31" s="208" t="s">
        <v>1827</v>
      </c>
      <c r="E31" s="118">
        <v>385</v>
      </c>
      <c r="F31" s="80" t="s">
        <v>125</v>
      </c>
      <c r="G31" s="122" t="s">
        <v>121</v>
      </c>
      <c r="H31" s="251"/>
      <c r="I31" s="251"/>
      <c r="J31" s="251"/>
      <c r="K31" s="251"/>
      <c r="L31" s="122" t="s">
        <v>1033</v>
      </c>
      <c r="M31" s="124"/>
      <c r="N31" s="122" t="s">
        <v>1042</v>
      </c>
      <c r="O31" s="122" t="s">
        <v>146</v>
      </c>
      <c r="P31" s="122" t="s">
        <v>1039</v>
      </c>
      <c r="Q31" s="122" t="s">
        <v>195</v>
      </c>
    </row>
    <row r="32" spans="1:17" ht="70.5" customHeight="1">
      <c r="A32" s="154" t="s">
        <v>133</v>
      </c>
      <c r="B32" s="163"/>
      <c r="C32" s="207" t="s">
        <v>1043</v>
      </c>
      <c r="D32" s="208" t="s">
        <v>1827</v>
      </c>
      <c r="E32" s="118">
        <v>385</v>
      </c>
      <c r="F32" s="80" t="s">
        <v>125</v>
      </c>
      <c r="G32" s="122" t="s">
        <v>121</v>
      </c>
      <c r="H32" s="251"/>
      <c r="I32" s="251"/>
      <c r="J32" s="251"/>
      <c r="K32" s="251"/>
      <c r="L32" s="122" t="s">
        <v>350</v>
      </c>
      <c r="M32" s="124"/>
      <c r="N32" s="122" t="s">
        <v>1042</v>
      </c>
      <c r="O32" s="122" t="s">
        <v>146</v>
      </c>
      <c r="P32" s="122" t="s">
        <v>1039</v>
      </c>
      <c r="Q32" s="122" t="s">
        <v>195</v>
      </c>
    </row>
    <row r="33" spans="1:17" ht="70.5" customHeight="1">
      <c r="A33" s="219" t="s">
        <v>1948</v>
      </c>
      <c r="B33" s="163"/>
      <c r="C33" s="207" t="s">
        <v>1949</v>
      </c>
      <c r="D33" s="208" t="s">
        <v>1827</v>
      </c>
      <c r="E33" s="118">
        <v>600</v>
      </c>
      <c r="F33" s="80" t="s">
        <v>125</v>
      </c>
      <c r="G33" s="122" t="s">
        <v>121</v>
      </c>
      <c r="H33" s="251"/>
      <c r="I33" s="251"/>
      <c r="J33" s="251"/>
      <c r="K33" s="251"/>
      <c r="L33" s="122" t="s">
        <v>350</v>
      </c>
      <c r="M33" s="124"/>
      <c r="N33" s="122" t="s">
        <v>1042</v>
      </c>
      <c r="O33" s="122" t="s">
        <v>146</v>
      </c>
      <c r="P33" s="122" t="s">
        <v>1039</v>
      </c>
      <c r="Q33" s="122" t="s">
        <v>195</v>
      </c>
    </row>
    <row r="34" spans="1:17" ht="70.5" customHeight="1">
      <c r="A34" s="154" t="s">
        <v>192</v>
      </c>
      <c r="B34" s="163"/>
      <c r="C34" s="207" t="s">
        <v>194</v>
      </c>
      <c r="D34" s="208" t="s">
        <v>1827</v>
      </c>
      <c r="E34" s="118">
        <v>144</v>
      </c>
      <c r="F34" s="247"/>
      <c r="G34" s="122" t="s">
        <v>313</v>
      </c>
      <c r="H34" s="251"/>
      <c r="I34" s="251"/>
      <c r="J34" s="251"/>
      <c r="K34" s="251"/>
      <c r="L34" s="251"/>
      <c r="M34" s="251"/>
      <c r="N34" s="251"/>
      <c r="O34" s="122" t="s">
        <v>146</v>
      </c>
      <c r="P34" s="122" t="s">
        <v>197</v>
      </c>
      <c r="Q34" s="122" t="s">
        <v>196</v>
      </c>
    </row>
    <row r="35" spans="1:17" ht="70.5" customHeight="1">
      <c r="A35" s="219" t="s">
        <v>1325</v>
      </c>
      <c r="B35" s="65"/>
      <c r="C35" s="207" t="s">
        <v>1326</v>
      </c>
      <c r="D35" s="207" t="s">
        <v>1327</v>
      </c>
      <c r="E35" s="118">
        <v>325</v>
      </c>
      <c r="F35" s="24" t="s">
        <v>346</v>
      </c>
      <c r="G35" s="122" t="s">
        <v>1958</v>
      </c>
      <c r="H35" s="122"/>
      <c r="I35" s="122"/>
      <c r="J35" s="122"/>
      <c r="K35" s="164"/>
      <c r="L35" s="122"/>
      <c r="M35" s="95"/>
      <c r="N35" s="5"/>
      <c r="O35" s="122"/>
      <c r="P35" s="122"/>
      <c r="Q35" s="122"/>
    </row>
    <row r="36" spans="1:17" ht="70.5" customHeight="1">
      <c r="A36" s="219" t="s">
        <v>1328</v>
      </c>
      <c r="B36" s="65"/>
      <c r="C36" s="207" t="s">
        <v>1329</v>
      </c>
      <c r="D36" s="207" t="s">
        <v>1786</v>
      </c>
      <c r="E36" s="118">
        <v>400</v>
      </c>
      <c r="F36" s="24" t="s">
        <v>346</v>
      </c>
      <c r="G36" s="122" t="s">
        <v>1958</v>
      </c>
      <c r="H36" s="122"/>
      <c r="I36" s="122"/>
      <c r="J36" s="122"/>
      <c r="K36" s="164"/>
      <c r="L36" s="122"/>
      <c r="M36" s="95"/>
      <c r="N36" s="5"/>
      <c r="O36" s="122"/>
      <c r="P36" s="122"/>
      <c r="Q36" s="122"/>
    </row>
    <row r="37" spans="1:17" ht="70.5" customHeight="1">
      <c r="A37" s="110" t="s">
        <v>2096</v>
      </c>
      <c r="B37" s="163"/>
      <c r="C37" s="207" t="s">
        <v>208</v>
      </c>
      <c r="D37" s="207" t="s">
        <v>1327</v>
      </c>
      <c r="E37" s="118">
        <v>850</v>
      </c>
      <c r="F37" s="24" t="s">
        <v>346</v>
      </c>
      <c r="G37" s="208" t="s">
        <v>2095</v>
      </c>
      <c r="H37" s="122" t="s">
        <v>558</v>
      </c>
      <c r="I37" s="251"/>
      <c r="J37" s="122" t="s">
        <v>999</v>
      </c>
      <c r="K37" s="164" t="s">
        <v>209</v>
      </c>
      <c r="L37" s="251"/>
      <c r="M37" s="122" t="s">
        <v>1052</v>
      </c>
      <c r="N37" s="251"/>
      <c r="O37" s="122" t="s">
        <v>146</v>
      </c>
      <c r="P37" s="122" t="s">
        <v>37</v>
      </c>
      <c r="Q37" s="122" t="s">
        <v>210</v>
      </c>
    </row>
    <row r="38" spans="1:17" ht="70.5" customHeight="1">
      <c r="A38" s="110" t="s">
        <v>696</v>
      </c>
      <c r="B38" s="163"/>
      <c r="C38" s="207" t="s">
        <v>208</v>
      </c>
      <c r="D38" s="207" t="s">
        <v>1327</v>
      </c>
      <c r="E38" s="118">
        <v>915</v>
      </c>
      <c r="F38" s="24" t="s">
        <v>346</v>
      </c>
      <c r="G38" s="208" t="s">
        <v>2095</v>
      </c>
      <c r="H38" s="122" t="s">
        <v>558</v>
      </c>
      <c r="I38" s="251"/>
      <c r="J38" s="122" t="s">
        <v>999</v>
      </c>
      <c r="K38" s="164" t="s">
        <v>209</v>
      </c>
      <c r="L38" s="251"/>
      <c r="M38" s="122" t="s">
        <v>1053</v>
      </c>
      <c r="N38" s="251"/>
      <c r="O38" s="122" t="s">
        <v>146</v>
      </c>
      <c r="P38" s="122" t="s">
        <v>37</v>
      </c>
      <c r="Q38" s="122" t="s">
        <v>210</v>
      </c>
    </row>
    <row r="39" spans="1:17" ht="70.5" customHeight="1">
      <c r="A39" s="110" t="s">
        <v>2097</v>
      </c>
      <c r="B39" s="163"/>
      <c r="C39" s="207" t="s">
        <v>208</v>
      </c>
      <c r="D39" s="207" t="s">
        <v>1327</v>
      </c>
      <c r="E39" s="118">
        <v>1150</v>
      </c>
      <c r="F39" s="24" t="s">
        <v>346</v>
      </c>
      <c r="G39" s="208" t="s">
        <v>2264</v>
      </c>
      <c r="H39" s="122" t="s">
        <v>558</v>
      </c>
      <c r="I39" s="251"/>
      <c r="J39" s="122" t="s">
        <v>999</v>
      </c>
      <c r="K39" s="164" t="s">
        <v>209</v>
      </c>
      <c r="L39" s="251"/>
      <c r="M39" s="122" t="s">
        <v>1053</v>
      </c>
      <c r="N39" s="251"/>
      <c r="O39" s="122" t="s">
        <v>979</v>
      </c>
      <c r="P39" s="122" t="s">
        <v>37</v>
      </c>
      <c r="Q39" s="122" t="s">
        <v>2098</v>
      </c>
    </row>
    <row r="40" spans="1:17" ht="70.5" customHeight="1">
      <c r="A40" s="110" t="s">
        <v>1865</v>
      </c>
      <c r="B40" s="163"/>
      <c r="C40" s="207" t="s">
        <v>208</v>
      </c>
      <c r="D40" s="207" t="s">
        <v>1327</v>
      </c>
      <c r="E40" s="118">
        <v>2010</v>
      </c>
      <c r="F40" s="24" t="s">
        <v>346</v>
      </c>
      <c r="G40" s="207" t="s">
        <v>1929</v>
      </c>
      <c r="H40" s="122" t="s">
        <v>559</v>
      </c>
      <c r="I40" s="251"/>
      <c r="J40" s="122" t="s">
        <v>999</v>
      </c>
      <c r="K40" s="164" t="s">
        <v>1866</v>
      </c>
      <c r="L40" s="251"/>
      <c r="M40" s="122" t="s">
        <v>1053</v>
      </c>
      <c r="N40" s="251"/>
      <c r="O40" s="122" t="s">
        <v>146</v>
      </c>
      <c r="P40" s="122" t="s">
        <v>37</v>
      </c>
      <c r="Q40" s="122" t="s">
        <v>1867</v>
      </c>
    </row>
    <row r="41" spans="1:17" ht="70.5" customHeight="1">
      <c r="A41" s="110" t="s">
        <v>827</v>
      </c>
      <c r="B41" s="163"/>
      <c r="C41" s="207" t="s">
        <v>837</v>
      </c>
      <c r="D41" s="243" t="s">
        <v>829</v>
      </c>
      <c r="E41" s="118">
        <v>50</v>
      </c>
      <c r="F41" s="247"/>
      <c r="G41" s="207" t="s">
        <v>1044</v>
      </c>
      <c r="H41" s="251"/>
      <c r="I41" s="251"/>
      <c r="J41" s="251"/>
      <c r="K41" s="251"/>
      <c r="L41" s="251"/>
      <c r="M41" s="251"/>
      <c r="N41" s="251"/>
      <c r="O41" s="122" t="s">
        <v>838</v>
      </c>
      <c r="P41" s="124"/>
      <c r="Q41" s="122" t="s">
        <v>839</v>
      </c>
    </row>
    <row r="42" spans="1:17" ht="70.5" customHeight="1">
      <c r="A42" s="154" t="s">
        <v>1319</v>
      </c>
      <c r="B42" s="65"/>
      <c r="C42" s="207" t="s">
        <v>1320</v>
      </c>
      <c r="D42" s="207" t="s">
        <v>1327</v>
      </c>
      <c r="E42" s="118">
        <v>83</v>
      </c>
      <c r="F42" s="134"/>
      <c r="G42" s="122"/>
      <c r="H42" s="122"/>
      <c r="I42" s="122"/>
      <c r="J42" s="122"/>
      <c r="K42" s="164"/>
      <c r="L42" s="122"/>
      <c r="M42" s="95"/>
      <c r="N42" s="5"/>
      <c r="O42" s="122"/>
      <c r="P42" s="122"/>
      <c r="Q42" s="122"/>
    </row>
    <row r="43" spans="1:17" ht="70.5" customHeight="1">
      <c r="A43" s="110" t="s">
        <v>198</v>
      </c>
      <c r="B43" s="163"/>
      <c r="C43" s="207" t="s">
        <v>201</v>
      </c>
      <c r="D43" s="208" t="s">
        <v>1827</v>
      </c>
      <c r="E43" s="118">
        <v>290</v>
      </c>
      <c r="F43" s="247"/>
      <c r="G43" s="122" t="s">
        <v>278</v>
      </c>
      <c r="H43" s="251"/>
      <c r="I43" s="251"/>
      <c r="J43" s="251"/>
      <c r="K43" s="251"/>
      <c r="L43" s="251"/>
      <c r="M43" s="251"/>
      <c r="N43" s="251"/>
      <c r="O43" s="122" t="s">
        <v>214</v>
      </c>
      <c r="P43" s="124"/>
      <c r="Q43" s="207" t="s">
        <v>2190</v>
      </c>
    </row>
    <row r="44" spans="1:17" ht="70.5" customHeight="1">
      <c r="A44" s="110" t="s">
        <v>199</v>
      </c>
      <c r="B44" s="163"/>
      <c r="C44" s="207" t="s">
        <v>201</v>
      </c>
      <c r="D44" s="208" t="s">
        <v>1827</v>
      </c>
      <c r="E44" s="118">
        <v>400</v>
      </c>
      <c r="F44" s="247"/>
      <c r="G44" s="122" t="s">
        <v>278</v>
      </c>
      <c r="H44" s="251"/>
      <c r="I44" s="251"/>
      <c r="J44" s="251"/>
      <c r="K44" s="251"/>
      <c r="L44" s="251"/>
      <c r="M44" s="251"/>
      <c r="N44" s="251"/>
      <c r="O44" s="122" t="s">
        <v>214</v>
      </c>
      <c r="P44" s="124"/>
      <c r="Q44" s="207" t="s">
        <v>2191</v>
      </c>
    </row>
    <row r="45" spans="1:17" ht="70.5" customHeight="1">
      <c r="A45" s="110" t="s">
        <v>200</v>
      </c>
      <c r="B45" s="163"/>
      <c r="C45" s="207" t="s">
        <v>201</v>
      </c>
      <c r="D45" s="208" t="s">
        <v>1827</v>
      </c>
      <c r="E45" s="118">
        <v>670</v>
      </c>
      <c r="F45" s="247"/>
      <c r="G45" s="122" t="s">
        <v>278</v>
      </c>
      <c r="H45" s="251"/>
      <c r="I45" s="251"/>
      <c r="J45" s="251"/>
      <c r="K45" s="251"/>
      <c r="L45" s="251"/>
      <c r="M45" s="251"/>
      <c r="N45" s="251"/>
      <c r="O45" s="122" t="s">
        <v>214</v>
      </c>
      <c r="P45" s="124"/>
      <c r="Q45" s="207" t="s">
        <v>2192</v>
      </c>
    </row>
    <row r="46" spans="1:17" ht="70.5" customHeight="1">
      <c r="A46" s="110" t="s">
        <v>372</v>
      </c>
      <c r="B46" s="163"/>
      <c r="C46" s="207" t="s">
        <v>375</v>
      </c>
      <c r="D46" s="208" t="s">
        <v>1827</v>
      </c>
      <c r="E46" s="118">
        <v>132</v>
      </c>
      <c r="F46" s="247"/>
      <c r="G46" s="207" t="s">
        <v>2193</v>
      </c>
      <c r="H46" s="251"/>
      <c r="I46" s="251"/>
      <c r="J46" s="251"/>
      <c r="K46" s="251"/>
      <c r="L46" s="251"/>
      <c r="M46" s="251"/>
      <c r="N46" s="219"/>
      <c r="O46" s="122" t="s">
        <v>377</v>
      </c>
      <c r="P46" s="124"/>
      <c r="Q46" s="122" t="s">
        <v>379</v>
      </c>
    </row>
    <row r="47" spans="1:17" ht="70.5" customHeight="1">
      <c r="A47" s="110" t="s">
        <v>373</v>
      </c>
      <c r="B47" s="163"/>
      <c r="C47" s="207" t="s">
        <v>375</v>
      </c>
      <c r="D47" s="208" t="s">
        <v>1827</v>
      </c>
      <c r="E47" s="118">
        <v>165</v>
      </c>
      <c r="F47" s="247"/>
      <c r="G47" s="207" t="s">
        <v>2194</v>
      </c>
      <c r="H47" s="251"/>
      <c r="I47" s="251"/>
      <c r="J47" s="251"/>
      <c r="K47" s="251"/>
      <c r="L47" s="251"/>
      <c r="M47" s="251"/>
      <c r="N47" s="251"/>
      <c r="O47" s="122" t="s">
        <v>377</v>
      </c>
      <c r="P47" s="124"/>
      <c r="Q47" s="122" t="s">
        <v>378</v>
      </c>
    </row>
    <row r="48" spans="1:17" ht="70.5" customHeight="1">
      <c r="A48" s="110" t="s">
        <v>374</v>
      </c>
      <c r="B48" s="163"/>
      <c r="C48" s="207" t="s">
        <v>375</v>
      </c>
      <c r="D48" s="208" t="s">
        <v>1827</v>
      </c>
      <c r="E48" s="118">
        <v>198</v>
      </c>
      <c r="F48" s="247"/>
      <c r="G48" s="207" t="s">
        <v>2195</v>
      </c>
      <c r="H48" s="251"/>
      <c r="I48" s="251"/>
      <c r="J48" s="251"/>
      <c r="K48" s="251"/>
      <c r="L48" s="251"/>
      <c r="M48" s="251"/>
      <c r="N48" s="251"/>
      <c r="O48" s="122" t="s">
        <v>377</v>
      </c>
      <c r="P48" s="124"/>
      <c r="Q48" s="122" t="s">
        <v>376</v>
      </c>
    </row>
    <row r="49" spans="1:17" ht="70.5" customHeight="1">
      <c r="A49" s="110" t="s">
        <v>2305</v>
      </c>
      <c r="B49" s="163"/>
      <c r="C49" s="207" t="s">
        <v>2306</v>
      </c>
      <c r="D49" s="208" t="s">
        <v>1827</v>
      </c>
      <c r="E49" s="118">
        <v>80</v>
      </c>
      <c r="F49" s="247"/>
      <c r="G49" s="207" t="s">
        <v>2307</v>
      </c>
      <c r="H49" s="251"/>
      <c r="I49" s="251"/>
      <c r="J49" s="251"/>
      <c r="K49" s="251"/>
      <c r="L49" s="251"/>
      <c r="M49" s="251"/>
      <c r="N49" s="251"/>
      <c r="O49" s="122" t="s">
        <v>2308</v>
      </c>
      <c r="P49" s="124"/>
      <c r="Q49" s="122" t="s">
        <v>2309</v>
      </c>
    </row>
    <row r="50" spans="1:17" ht="70.5" customHeight="1">
      <c r="A50" s="110" t="s">
        <v>203</v>
      </c>
      <c r="B50" s="163"/>
      <c r="C50" s="207" t="s">
        <v>206</v>
      </c>
      <c r="D50" s="208" t="s">
        <v>1827</v>
      </c>
      <c r="E50" s="118">
        <v>192</v>
      </c>
      <c r="F50" s="247"/>
      <c r="G50" s="122" t="s">
        <v>278</v>
      </c>
      <c r="H50" s="251"/>
      <c r="I50" s="251"/>
      <c r="J50" s="251"/>
      <c r="K50" s="251"/>
      <c r="L50" s="251"/>
      <c r="M50" s="251"/>
      <c r="N50" s="251"/>
      <c r="O50" s="122" t="s">
        <v>207</v>
      </c>
      <c r="P50" s="124"/>
      <c r="Q50" s="207" t="s">
        <v>2196</v>
      </c>
    </row>
    <row r="51" spans="1:17" ht="70.5" customHeight="1">
      <c r="A51" s="110" t="s">
        <v>204</v>
      </c>
      <c r="B51" s="163"/>
      <c r="C51" s="207" t="s">
        <v>206</v>
      </c>
      <c r="D51" s="208" t="s">
        <v>1827</v>
      </c>
      <c r="E51" s="118">
        <v>258</v>
      </c>
      <c r="F51" s="247"/>
      <c r="G51" s="122" t="s">
        <v>278</v>
      </c>
      <c r="H51" s="251"/>
      <c r="I51" s="251"/>
      <c r="J51" s="251"/>
      <c r="K51" s="251"/>
      <c r="L51" s="251"/>
      <c r="M51" s="251"/>
      <c r="N51" s="251"/>
      <c r="O51" s="122" t="s">
        <v>207</v>
      </c>
      <c r="P51" s="124"/>
      <c r="Q51" s="207" t="s">
        <v>2197</v>
      </c>
    </row>
    <row r="52" spans="1:17" ht="70.5" customHeight="1">
      <c r="A52" s="110" t="s">
        <v>945</v>
      </c>
      <c r="B52" s="163"/>
      <c r="C52" s="207" t="s">
        <v>206</v>
      </c>
      <c r="D52" s="207" t="s">
        <v>1828</v>
      </c>
      <c r="E52" s="118">
        <v>480</v>
      </c>
      <c r="F52" s="247"/>
      <c r="G52" s="122" t="s">
        <v>278</v>
      </c>
      <c r="H52" s="251"/>
      <c r="I52" s="251"/>
      <c r="J52" s="251"/>
      <c r="K52" s="251"/>
      <c r="L52" s="251"/>
      <c r="M52" s="251"/>
      <c r="N52" s="251"/>
      <c r="O52" s="207" t="s">
        <v>2198</v>
      </c>
      <c r="P52" s="124"/>
      <c r="Q52" s="207" t="s">
        <v>2199</v>
      </c>
    </row>
    <row r="53" spans="1:17" ht="70.5" customHeight="1">
      <c r="A53" s="110" t="s">
        <v>205</v>
      </c>
      <c r="B53" s="163"/>
      <c r="C53" s="207" t="s">
        <v>206</v>
      </c>
      <c r="D53" s="208" t="s">
        <v>1827</v>
      </c>
      <c r="E53" s="118">
        <v>320</v>
      </c>
      <c r="F53" s="247"/>
      <c r="G53" s="122" t="s">
        <v>278</v>
      </c>
      <c r="H53" s="251"/>
      <c r="I53" s="251"/>
      <c r="J53" s="251"/>
      <c r="K53" s="251"/>
      <c r="L53" s="251"/>
      <c r="M53" s="251"/>
      <c r="N53" s="251"/>
      <c r="O53" s="122" t="s">
        <v>207</v>
      </c>
      <c r="P53" s="124"/>
      <c r="Q53" s="207" t="s">
        <v>2200</v>
      </c>
    </row>
    <row r="54" spans="1:17" ht="70.5" customHeight="1">
      <c r="A54" s="110" t="s">
        <v>495</v>
      </c>
      <c r="B54" s="163"/>
      <c r="C54" s="207" t="s">
        <v>320</v>
      </c>
      <c r="D54" s="207" t="s">
        <v>370</v>
      </c>
      <c r="E54" s="118">
        <v>9</v>
      </c>
      <c r="F54" s="247"/>
      <c r="G54" s="122" t="s">
        <v>725</v>
      </c>
      <c r="H54" s="251"/>
      <c r="I54" s="251"/>
      <c r="J54" s="251"/>
      <c r="K54" s="251"/>
      <c r="L54" s="251"/>
      <c r="M54" s="251"/>
      <c r="N54" s="251"/>
      <c r="O54" s="124"/>
      <c r="P54" s="124"/>
      <c r="Q54" s="124"/>
    </row>
    <row r="55" spans="1:17" ht="70.5" customHeight="1">
      <c r="A55" s="110" t="s">
        <v>697</v>
      </c>
      <c r="B55" s="163"/>
      <c r="C55" s="207" t="s">
        <v>698</v>
      </c>
      <c r="D55" s="207" t="s">
        <v>370</v>
      </c>
      <c r="E55" s="118">
        <v>8</v>
      </c>
      <c r="F55" s="247"/>
      <c r="G55" s="122" t="s">
        <v>724</v>
      </c>
      <c r="H55" s="251"/>
      <c r="I55" s="251"/>
      <c r="J55" s="251"/>
      <c r="K55" s="251"/>
      <c r="L55" s="251"/>
      <c r="M55" s="251"/>
      <c r="N55" s="251"/>
      <c r="O55" s="124"/>
      <c r="P55" s="124"/>
      <c r="Q55" s="124"/>
    </row>
    <row r="56" spans="1:17" ht="70.5" customHeight="1">
      <c r="A56" s="110" t="s">
        <v>496</v>
      </c>
      <c r="B56" s="163"/>
      <c r="C56" s="207" t="s">
        <v>497</v>
      </c>
      <c r="D56" s="208" t="s">
        <v>1827</v>
      </c>
      <c r="E56" s="118">
        <v>5550</v>
      </c>
      <c r="F56" s="134" t="s">
        <v>346</v>
      </c>
      <c r="G56" s="122" t="s">
        <v>1930</v>
      </c>
      <c r="H56" s="122" t="s">
        <v>557</v>
      </c>
      <c r="I56" s="251"/>
      <c r="J56" s="122" t="s">
        <v>999</v>
      </c>
      <c r="K56" s="164" t="s">
        <v>560</v>
      </c>
      <c r="L56" s="251"/>
      <c r="M56" s="122" t="s">
        <v>1054</v>
      </c>
      <c r="N56" s="122">
        <v>1</v>
      </c>
      <c r="O56" s="122" t="s">
        <v>146</v>
      </c>
      <c r="P56" s="122" t="s">
        <v>37</v>
      </c>
      <c r="Q56" s="122" t="s">
        <v>2201</v>
      </c>
    </row>
    <row r="57" spans="1:17" ht="70.5" customHeight="1">
      <c r="A57" s="110" t="s">
        <v>319</v>
      </c>
      <c r="B57" s="163"/>
      <c r="C57" s="207" t="s">
        <v>371</v>
      </c>
      <c r="D57" s="208" t="s">
        <v>1827</v>
      </c>
      <c r="E57" s="118">
        <v>144</v>
      </c>
      <c r="F57" s="247"/>
      <c r="G57" s="122" t="s">
        <v>345</v>
      </c>
      <c r="H57" s="251"/>
      <c r="I57" s="251"/>
      <c r="J57" s="251"/>
      <c r="K57" s="251"/>
      <c r="L57" s="251"/>
      <c r="M57" s="251"/>
      <c r="N57" s="251"/>
      <c r="O57" s="122" t="s">
        <v>279</v>
      </c>
      <c r="P57" s="124"/>
      <c r="Q57" s="122" t="s">
        <v>328</v>
      </c>
    </row>
  </sheetData>
  <sheetProtection algorithmName="SHA-512" hashValue="v4QeMPiqTwhWqPtLNSF7q7v0udKpflLpi5UeXOBBxdUJFVQ/ypWa6FRsWG3WNJkcmCMoilXkkftVUU2Fal8mfA==" saltValue="PMnWRxvlIv1756TpY4MV6A==" spinCount="100000" sheet="1" objects="1" scenarios="1"/>
  <mergeCells count="1">
    <mergeCell ref="E1:G1"/>
  </mergeCells>
  <phoneticPr fontId="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7" r:id="rId4" name="Button 15">
              <controlPr defaultSize="0" print="0" autoFill="0" autoPict="0" macro="[0]!Sheet14.Show_UserForm">
                <anchor moveWithCells="1" sizeWithCells="1">
                  <from>
                    <xdr:col>0</xdr:col>
                    <xdr:colOff>228600</xdr:colOff>
                    <xdr:row>0</xdr:row>
                    <xdr:rowOff>285750</xdr:rowOff>
                  </from>
                  <to>
                    <xdr:col>0</xdr:col>
                    <xdr:colOff>1438275</xdr:colOff>
                    <xdr:row>0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5" name="Button 16">
              <controlPr defaultSize="0" print="0" autoFill="0" autoPict="0">
                <anchor moveWithCells="1" sizeWithCells="1">
                  <from>
                    <xdr:col>0</xdr:col>
                    <xdr:colOff>400050</xdr:colOff>
                    <xdr:row>1</xdr:row>
                    <xdr:rowOff>657225</xdr:rowOff>
                  </from>
                  <to>
                    <xdr:col>1</xdr:col>
                    <xdr:colOff>447675</xdr:colOff>
                    <xdr:row>1</xdr:row>
                    <xdr:rowOff>1076325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XFD41"/>
  <sheetViews>
    <sheetView rightToLeft="1" zoomScaleNormal="100" workbookViewId="0">
      <pane ySplit="2" topLeftCell="A3" activePane="bottomLeft" state="frozen"/>
      <selection pane="bottomLeft" activeCell="A3" sqref="A3"/>
    </sheetView>
  </sheetViews>
  <sheetFormatPr defaultRowHeight="14.25"/>
  <cols>
    <col min="1" max="1" width="19.75" customWidth="1"/>
    <col min="2" max="2" width="19" customWidth="1"/>
    <col min="3" max="3" width="14.375" customWidth="1"/>
    <col min="4" max="4" width="15.25" bestFit="1" customWidth="1"/>
    <col min="5" max="5" width="10" customWidth="1"/>
    <col min="6" max="6" width="24.375" bestFit="1" customWidth="1"/>
    <col min="7" max="7" width="15.125" customWidth="1"/>
    <col min="8" max="8" width="13.375" customWidth="1"/>
    <col min="9" max="10" width="14.875" customWidth="1"/>
    <col min="11" max="11" width="13.625" customWidth="1"/>
    <col min="12" max="12" width="12.375" customWidth="1"/>
    <col min="13" max="13" width="30.125" customWidth="1"/>
    <col min="14" max="14" width="12.375" customWidth="1"/>
    <col min="15" max="15" width="24.75" customWidth="1"/>
    <col min="16" max="16" width="13" customWidth="1"/>
  </cols>
  <sheetData>
    <row r="1" spans="1:15" ht="90" customHeight="1">
      <c r="A1" s="7"/>
      <c r="B1" s="7"/>
      <c r="C1" s="7"/>
      <c r="D1" s="7"/>
      <c r="E1" s="396" t="s">
        <v>349</v>
      </c>
      <c r="F1" s="396"/>
      <c r="G1" s="396"/>
      <c r="H1" s="396"/>
    </row>
    <row r="2" spans="1:15" ht="31.5">
      <c r="A2" s="1" t="s">
        <v>0</v>
      </c>
      <c r="B2" s="1" t="s">
        <v>139</v>
      </c>
      <c r="C2" s="1" t="s">
        <v>202</v>
      </c>
      <c r="D2" s="86" t="s">
        <v>388</v>
      </c>
      <c r="E2" s="86" t="s">
        <v>351</v>
      </c>
      <c r="F2" s="86" t="s">
        <v>1022</v>
      </c>
      <c r="G2" s="86" t="s">
        <v>120</v>
      </c>
      <c r="H2" s="170" t="s">
        <v>353</v>
      </c>
      <c r="I2" s="170" t="s">
        <v>354</v>
      </c>
      <c r="J2" s="86" t="s">
        <v>355</v>
      </c>
      <c r="K2" s="86" t="s">
        <v>121</v>
      </c>
      <c r="L2" s="170" t="s">
        <v>130</v>
      </c>
      <c r="M2" s="171" t="s">
        <v>461</v>
      </c>
      <c r="N2" s="86" t="s">
        <v>9</v>
      </c>
      <c r="O2" s="86" t="s">
        <v>147</v>
      </c>
    </row>
    <row r="3" spans="1:15" ht="75.75" customHeight="1">
      <c r="A3" s="93" t="s">
        <v>2092</v>
      </c>
      <c r="B3" s="95"/>
      <c r="C3" s="122" t="s">
        <v>448</v>
      </c>
      <c r="D3" s="118">
        <v>1620</v>
      </c>
      <c r="E3" s="118" t="s">
        <v>464</v>
      </c>
      <c r="F3" s="207" t="s">
        <v>1018</v>
      </c>
      <c r="G3" s="124"/>
      <c r="H3" s="124"/>
      <c r="I3" s="124"/>
      <c r="J3" s="311">
        <v>100000</v>
      </c>
      <c r="K3" s="219"/>
      <c r="L3" s="207" t="s">
        <v>2156</v>
      </c>
      <c r="M3" s="207" t="s">
        <v>2159</v>
      </c>
      <c r="N3" s="122" t="s">
        <v>1031</v>
      </c>
      <c r="O3" s="122" t="s">
        <v>732</v>
      </c>
    </row>
    <row r="4" spans="1:15" ht="75.75" customHeight="1">
      <c r="A4" s="93" t="s">
        <v>1934</v>
      </c>
      <c r="B4" s="5"/>
      <c r="C4" s="122" t="s">
        <v>449</v>
      </c>
      <c r="D4" s="118">
        <v>2020</v>
      </c>
      <c r="E4" s="118" t="s">
        <v>464</v>
      </c>
      <c r="F4" s="207" t="s">
        <v>1952</v>
      </c>
      <c r="G4" s="124"/>
      <c r="H4" s="124"/>
      <c r="I4" s="311">
        <v>10000</v>
      </c>
      <c r="J4" s="311">
        <v>100000</v>
      </c>
      <c r="K4" s="311">
        <v>100000</v>
      </c>
      <c r="L4" s="207" t="s">
        <v>2156</v>
      </c>
      <c r="M4" s="207" t="s">
        <v>1935</v>
      </c>
      <c r="N4" s="122" t="s">
        <v>1031</v>
      </c>
      <c r="O4" s="122" t="s">
        <v>2158</v>
      </c>
    </row>
    <row r="5" spans="1:15" ht="75.75" customHeight="1">
      <c r="A5" s="93" t="s">
        <v>2150</v>
      </c>
      <c r="B5" s="95"/>
      <c r="C5" s="122" t="s">
        <v>2380</v>
      </c>
      <c r="D5" s="118">
        <v>5150</v>
      </c>
      <c r="E5" s="118" t="s">
        <v>464</v>
      </c>
      <c r="F5" s="207" t="s">
        <v>2149</v>
      </c>
      <c r="G5" s="124"/>
      <c r="H5" s="124"/>
      <c r="I5" s="311">
        <v>10000</v>
      </c>
      <c r="J5" s="311">
        <v>200000</v>
      </c>
      <c r="K5" s="311">
        <v>100000</v>
      </c>
      <c r="L5" s="207" t="s">
        <v>2156</v>
      </c>
      <c r="M5" s="207" t="s">
        <v>2163</v>
      </c>
      <c r="N5" s="122" t="s">
        <v>2165</v>
      </c>
      <c r="O5" s="122" t="s">
        <v>2157</v>
      </c>
    </row>
    <row r="6" spans="1:15" ht="75.75" customHeight="1">
      <c r="A6" s="93" t="s">
        <v>2151</v>
      </c>
      <c r="B6" s="95"/>
      <c r="C6" s="122" t="s">
        <v>2152</v>
      </c>
      <c r="D6" s="118">
        <v>800</v>
      </c>
      <c r="E6" s="118" t="s">
        <v>464</v>
      </c>
      <c r="F6" s="207" t="s">
        <v>2153</v>
      </c>
      <c r="G6" s="124"/>
      <c r="H6" s="124"/>
      <c r="I6" s="311"/>
      <c r="J6" s="311"/>
      <c r="K6" s="219"/>
      <c r="L6" s="207" t="s">
        <v>2156</v>
      </c>
      <c r="M6" s="207" t="s">
        <v>2164</v>
      </c>
      <c r="N6" s="122"/>
      <c r="O6" s="122" t="s">
        <v>2154</v>
      </c>
    </row>
    <row r="7" spans="1:15" ht="75.75" customHeight="1">
      <c r="A7" s="93" t="s">
        <v>2168</v>
      </c>
      <c r="B7" s="95"/>
      <c r="C7" s="122" t="s">
        <v>2178</v>
      </c>
      <c r="D7" s="118">
        <v>680</v>
      </c>
      <c r="E7" s="167" t="s">
        <v>352</v>
      </c>
      <c r="F7" s="207" t="s">
        <v>2170</v>
      </c>
      <c r="G7" s="124"/>
      <c r="H7" s="124"/>
      <c r="I7" s="311"/>
      <c r="J7" s="311">
        <v>1000</v>
      </c>
      <c r="K7" s="219" t="s">
        <v>358</v>
      </c>
      <c r="L7" s="214" t="s">
        <v>2172</v>
      </c>
      <c r="M7" s="207" t="s">
        <v>2173</v>
      </c>
      <c r="N7" s="95" t="s">
        <v>2174</v>
      </c>
      <c r="O7" s="122" t="s">
        <v>2175</v>
      </c>
    </row>
    <row r="8" spans="1:15" ht="75.75" customHeight="1">
      <c r="A8" s="93" t="s">
        <v>2169</v>
      </c>
      <c r="B8" s="95"/>
      <c r="C8" s="122" t="s">
        <v>2179</v>
      </c>
      <c r="D8" s="118">
        <v>680</v>
      </c>
      <c r="E8" s="167" t="s">
        <v>352</v>
      </c>
      <c r="F8" s="207" t="s">
        <v>2171</v>
      </c>
      <c r="G8" s="124"/>
      <c r="H8" s="124"/>
      <c r="I8" s="311"/>
      <c r="J8" s="311">
        <v>1000</v>
      </c>
      <c r="K8" s="214" t="s">
        <v>350</v>
      </c>
      <c r="L8" s="214" t="s">
        <v>2172</v>
      </c>
      <c r="M8" s="207" t="s">
        <v>2173</v>
      </c>
      <c r="N8" s="95" t="s">
        <v>2174</v>
      </c>
      <c r="O8" s="122" t="s">
        <v>2175</v>
      </c>
    </row>
    <row r="9" spans="1:15" ht="75.75" customHeight="1">
      <c r="A9" s="93" t="s">
        <v>699</v>
      </c>
      <c r="B9" s="95"/>
      <c r="C9" s="122" t="s">
        <v>728</v>
      </c>
      <c r="D9" s="118">
        <v>525</v>
      </c>
      <c r="E9" s="134" t="s">
        <v>346</v>
      </c>
      <c r="F9" s="124"/>
      <c r="G9" s="124"/>
      <c r="H9" s="124"/>
      <c r="I9" s="311">
        <v>5000</v>
      </c>
      <c r="J9" s="124"/>
      <c r="K9" s="219" t="s">
        <v>358</v>
      </c>
      <c r="L9" s="124"/>
      <c r="M9" s="214" t="s">
        <v>730</v>
      </c>
      <c r="N9" s="122" t="s">
        <v>55</v>
      </c>
      <c r="O9" s="122" t="s">
        <v>731</v>
      </c>
    </row>
    <row r="10" spans="1:15" ht="75.75" customHeight="1">
      <c r="A10" s="93" t="s">
        <v>700</v>
      </c>
      <c r="B10" s="95"/>
      <c r="C10" s="122" t="s">
        <v>729</v>
      </c>
      <c r="D10" s="118">
        <v>525</v>
      </c>
      <c r="E10" s="134" t="s">
        <v>346</v>
      </c>
      <c r="F10" s="124"/>
      <c r="G10" s="124"/>
      <c r="H10" s="124"/>
      <c r="I10" s="311">
        <v>5000</v>
      </c>
      <c r="J10" s="124"/>
      <c r="K10" s="214" t="s">
        <v>350</v>
      </c>
      <c r="L10" s="207" t="s">
        <v>743</v>
      </c>
      <c r="M10" s="214" t="s">
        <v>730</v>
      </c>
      <c r="N10" s="122" t="s">
        <v>55</v>
      </c>
      <c r="O10" s="122" t="s">
        <v>731</v>
      </c>
    </row>
    <row r="11" spans="1:15" ht="75.75" customHeight="1">
      <c r="A11" s="93" t="s">
        <v>453</v>
      </c>
      <c r="B11" s="95"/>
      <c r="C11" s="122" t="s">
        <v>465</v>
      </c>
      <c r="D11" s="118">
        <v>143</v>
      </c>
      <c r="E11" s="167" t="s">
        <v>352</v>
      </c>
      <c r="F11" s="124"/>
      <c r="G11" s="124"/>
      <c r="H11" s="124"/>
      <c r="I11" s="124"/>
      <c r="J11" s="124"/>
      <c r="K11" s="219" t="s">
        <v>358</v>
      </c>
      <c r="L11" s="124"/>
      <c r="M11" s="214" t="s">
        <v>1023</v>
      </c>
      <c r="N11" s="122" t="s">
        <v>55</v>
      </c>
      <c r="O11" s="122" t="s">
        <v>737</v>
      </c>
    </row>
    <row r="12" spans="1:15" ht="75.75" customHeight="1">
      <c r="A12" s="93" t="s">
        <v>454</v>
      </c>
      <c r="B12" s="95"/>
      <c r="C12" s="122" t="s">
        <v>1015</v>
      </c>
      <c r="D12" s="118">
        <v>143</v>
      </c>
      <c r="E12" s="167" t="s">
        <v>352</v>
      </c>
      <c r="F12" s="124"/>
      <c r="G12" s="124"/>
      <c r="H12" s="124"/>
      <c r="I12" s="124"/>
      <c r="J12" s="124"/>
      <c r="K12" s="214" t="s">
        <v>350</v>
      </c>
      <c r="L12" s="124"/>
      <c r="M12" s="214" t="s">
        <v>1023</v>
      </c>
      <c r="N12" s="122" t="s">
        <v>55</v>
      </c>
      <c r="O12" s="122" t="s">
        <v>737</v>
      </c>
    </row>
    <row r="13" spans="1:15" ht="75.75" customHeight="1">
      <c r="A13" s="93" t="s">
        <v>455</v>
      </c>
      <c r="B13" s="95"/>
      <c r="C13" s="122" t="s">
        <v>1017</v>
      </c>
      <c r="D13" s="118">
        <v>150</v>
      </c>
      <c r="E13" s="167" t="s">
        <v>352</v>
      </c>
      <c r="F13" s="124"/>
      <c r="G13" s="124"/>
      <c r="H13" s="124"/>
      <c r="I13" s="124"/>
      <c r="J13" s="124"/>
      <c r="K13" s="219" t="s">
        <v>358</v>
      </c>
      <c r="L13" s="124"/>
      <c r="M13" s="214" t="s">
        <v>1023</v>
      </c>
      <c r="N13" s="122" t="s">
        <v>55</v>
      </c>
      <c r="O13" s="122" t="s">
        <v>738</v>
      </c>
    </row>
    <row r="14" spans="1:15" ht="75.75" customHeight="1">
      <c r="A14" s="93" t="s">
        <v>456</v>
      </c>
      <c r="B14" s="95"/>
      <c r="C14" s="122" t="s">
        <v>1016</v>
      </c>
      <c r="D14" s="118">
        <v>150</v>
      </c>
      <c r="E14" s="167" t="s">
        <v>352</v>
      </c>
      <c r="F14" s="124"/>
      <c r="G14" s="124"/>
      <c r="H14" s="124"/>
      <c r="I14" s="124"/>
      <c r="J14" s="124"/>
      <c r="K14" s="214" t="s">
        <v>350</v>
      </c>
      <c r="L14" s="124"/>
      <c r="M14" s="214" t="s">
        <v>1023</v>
      </c>
      <c r="N14" s="122" t="s">
        <v>55</v>
      </c>
      <c r="O14" s="122" t="s">
        <v>738</v>
      </c>
    </row>
    <row r="15" spans="1:15" ht="75.75" customHeight="1">
      <c r="A15" s="93" t="s">
        <v>954</v>
      </c>
      <c r="B15" s="95"/>
      <c r="C15" s="122" t="s">
        <v>1004</v>
      </c>
      <c r="D15" s="118">
        <v>194</v>
      </c>
      <c r="E15" s="167" t="s">
        <v>352</v>
      </c>
      <c r="F15" s="124"/>
      <c r="G15" s="124"/>
      <c r="H15" s="124"/>
      <c r="I15" s="124"/>
      <c r="J15" s="124"/>
      <c r="K15" s="214" t="s">
        <v>358</v>
      </c>
      <c r="L15" s="124"/>
      <c r="M15" s="214" t="s">
        <v>1023</v>
      </c>
      <c r="N15" s="122" t="s">
        <v>55</v>
      </c>
      <c r="O15" s="122" t="s">
        <v>738</v>
      </c>
    </row>
    <row r="16" spans="1:15" ht="75.75" customHeight="1">
      <c r="A16" s="93" t="s">
        <v>953</v>
      </c>
      <c r="B16" s="95"/>
      <c r="C16" s="122" t="s">
        <v>1005</v>
      </c>
      <c r="D16" s="118">
        <v>194</v>
      </c>
      <c r="E16" s="167" t="s">
        <v>352</v>
      </c>
      <c r="F16" s="124"/>
      <c r="G16" s="124"/>
      <c r="H16" s="124"/>
      <c r="I16" s="124"/>
      <c r="J16" s="124"/>
      <c r="K16" s="219" t="s">
        <v>350</v>
      </c>
      <c r="L16" s="124"/>
      <c r="M16" s="214" t="s">
        <v>1023</v>
      </c>
      <c r="N16" s="122" t="s">
        <v>55</v>
      </c>
      <c r="O16" s="122" t="s">
        <v>738</v>
      </c>
    </row>
    <row r="17" spans="1:15 16384:16384" ht="75.75" customHeight="1">
      <c r="A17" s="93" t="s">
        <v>2176</v>
      </c>
      <c r="B17" s="95"/>
      <c r="C17" s="122" t="s">
        <v>2180</v>
      </c>
      <c r="D17" s="118">
        <v>280</v>
      </c>
      <c r="E17" s="167" t="s">
        <v>352</v>
      </c>
      <c r="F17" s="124"/>
      <c r="G17" s="124"/>
      <c r="H17" s="124"/>
      <c r="I17" s="124"/>
      <c r="J17" s="311">
        <v>1000</v>
      </c>
      <c r="K17" s="214" t="s">
        <v>358</v>
      </c>
      <c r="L17" s="124"/>
      <c r="M17" s="214"/>
      <c r="N17" s="122"/>
      <c r="O17" s="122"/>
    </row>
    <row r="18" spans="1:15 16384:16384" ht="75.75" customHeight="1">
      <c r="A18" s="93" t="s">
        <v>2177</v>
      </c>
      <c r="B18" s="95"/>
      <c r="C18" s="122" t="s">
        <v>2181</v>
      </c>
      <c r="D18" s="118">
        <v>280</v>
      </c>
      <c r="E18" s="167" t="s">
        <v>352</v>
      </c>
      <c r="F18" s="124"/>
      <c r="G18" s="124"/>
      <c r="H18" s="124"/>
      <c r="I18" s="124"/>
      <c r="J18" s="311">
        <v>1000</v>
      </c>
      <c r="K18" s="219" t="s">
        <v>350</v>
      </c>
      <c r="L18" s="124"/>
      <c r="M18" s="214"/>
      <c r="N18" s="122"/>
      <c r="O18" s="122"/>
    </row>
    <row r="19" spans="1:15 16384:16384" ht="75.75" customHeight="1">
      <c r="A19" s="93" t="s">
        <v>955</v>
      </c>
      <c r="B19" s="95"/>
      <c r="C19" s="122" t="s">
        <v>1016</v>
      </c>
      <c r="D19" s="118">
        <v>210</v>
      </c>
      <c r="E19" s="167" t="s">
        <v>352</v>
      </c>
      <c r="F19" s="124"/>
      <c r="G19" s="124"/>
      <c r="H19" s="124"/>
      <c r="I19" s="124"/>
      <c r="J19" s="124"/>
      <c r="K19" s="219" t="s">
        <v>350</v>
      </c>
      <c r="L19" s="124"/>
      <c r="M19" s="207" t="s">
        <v>991</v>
      </c>
      <c r="N19" s="122" t="s">
        <v>55</v>
      </c>
      <c r="O19" s="122" t="s">
        <v>992</v>
      </c>
    </row>
    <row r="20" spans="1:15 16384:16384" ht="75.75" customHeight="1">
      <c r="A20" s="93" t="s">
        <v>840</v>
      </c>
      <c r="B20" s="95"/>
      <c r="C20" s="122" t="s">
        <v>1017</v>
      </c>
      <c r="D20" s="118">
        <v>210</v>
      </c>
      <c r="E20" s="167" t="s">
        <v>352</v>
      </c>
      <c r="F20" s="124"/>
      <c r="G20" s="124"/>
      <c r="H20" s="124"/>
      <c r="I20" s="124"/>
      <c r="J20" s="124"/>
      <c r="K20" s="219" t="s">
        <v>358</v>
      </c>
      <c r="L20" s="124"/>
      <c r="M20" s="207" t="s">
        <v>991</v>
      </c>
      <c r="N20" s="122" t="s">
        <v>55</v>
      </c>
      <c r="O20" s="122" t="s">
        <v>739</v>
      </c>
    </row>
    <row r="21" spans="1:15 16384:16384" ht="75.75" customHeight="1">
      <c r="A21" s="93" t="s">
        <v>450</v>
      </c>
      <c r="B21" s="95"/>
      <c r="C21" s="122" t="s">
        <v>1016</v>
      </c>
      <c r="D21" s="118">
        <v>220</v>
      </c>
      <c r="E21" s="134" t="s">
        <v>346</v>
      </c>
      <c r="F21" s="124"/>
      <c r="G21" s="124"/>
      <c r="H21" s="124"/>
      <c r="I21" s="124"/>
      <c r="J21" s="124"/>
      <c r="K21" s="214" t="s">
        <v>350</v>
      </c>
      <c r="L21" s="124"/>
      <c r="M21" s="207" t="s">
        <v>1019</v>
      </c>
      <c r="N21" s="122" t="s">
        <v>55</v>
      </c>
      <c r="O21" s="122" t="s">
        <v>740</v>
      </c>
    </row>
    <row r="22" spans="1:15 16384:16384" ht="75.75" customHeight="1">
      <c r="A22" s="93" t="s">
        <v>841</v>
      </c>
      <c r="B22" s="95"/>
      <c r="C22" s="122" t="s">
        <v>1017</v>
      </c>
      <c r="D22" s="118">
        <v>220</v>
      </c>
      <c r="E22" s="134" t="s">
        <v>346</v>
      </c>
      <c r="F22" s="124"/>
      <c r="G22" s="124"/>
      <c r="H22" s="124"/>
      <c r="I22" s="124"/>
      <c r="J22" s="124"/>
      <c r="K22" s="219" t="s">
        <v>358</v>
      </c>
      <c r="L22" s="124"/>
      <c r="M22" s="207" t="s">
        <v>1019</v>
      </c>
      <c r="N22" s="122" t="s">
        <v>1030</v>
      </c>
      <c r="O22" s="122" t="s">
        <v>740</v>
      </c>
    </row>
    <row r="23" spans="1:15 16384:16384" ht="75.75" customHeight="1">
      <c r="A23" s="93" t="s">
        <v>701</v>
      </c>
      <c r="B23" s="95"/>
      <c r="C23" s="122" t="s">
        <v>1005</v>
      </c>
      <c r="D23" s="118">
        <v>286</v>
      </c>
      <c r="E23" s="134" t="s">
        <v>346</v>
      </c>
      <c r="F23" s="124"/>
      <c r="G23" s="124"/>
      <c r="H23" s="124"/>
      <c r="I23" s="124"/>
      <c r="J23" s="124"/>
      <c r="K23" s="214" t="s">
        <v>350</v>
      </c>
      <c r="L23" s="124"/>
      <c r="M23" s="207" t="s">
        <v>1019</v>
      </c>
      <c r="N23" s="122" t="s">
        <v>1030</v>
      </c>
      <c r="O23" s="122" t="s">
        <v>740</v>
      </c>
      <c r="XFD23" s="8"/>
    </row>
    <row r="24" spans="1:15 16384:16384" ht="75.75" customHeight="1">
      <c r="A24" s="93" t="s">
        <v>842</v>
      </c>
      <c r="B24" s="95"/>
      <c r="C24" s="122" t="s">
        <v>1004</v>
      </c>
      <c r="D24" s="118">
        <v>286</v>
      </c>
      <c r="E24" s="134" t="s">
        <v>346</v>
      </c>
      <c r="F24" s="124"/>
      <c r="G24" s="124"/>
      <c r="H24" s="124"/>
      <c r="I24" s="124"/>
      <c r="J24" s="124"/>
      <c r="K24" s="219" t="s">
        <v>358</v>
      </c>
      <c r="L24" s="124"/>
      <c r="M24" s="207" t="s">
        <v>1019</v>
      </c>
      <c r="N24" s="122" t="s">
        <v>1030</v>
      </c>
      <c r="O24" s="122" t="s">
        <v>740</v>
      </c>
    </row>
    <row r="25" spans="1:15 16384:16384" ht="75.75" customHeight="1">
      <c r="A25" s="93" t="s">
        <v>451</v>
      </c>
      <c r="B25" s="95"/>
      <c r="C25" s="122" t="s">
        <v>1021</v>
      </c>
      <c r="D25" s="118">
        <v>430</v>
      </c>
      <c r="E25" s="167" t="s">
        <v>352</v>
      </c>
      <c r="F25" s="124"/>
      <c r="G25" s="124"/>
      <c r="H25" s="124"/>
      <c r="I25" s="124"/>
      <c r="J25" s="124"/>
      <c r="K25" s="214" t="s">
        <v>350</v>
      </c>
      <c r="L25" s="124"/>
      <c r="M25" s="207" t="s">
        <v>1019</v>
      </c>
      <c r="N25" s="122" t="s">
        <v>55</v>
      </c>
      <c r="O25" s="122" t="s">
        <v>741</v>
      </c>
    </row>
    <row r="26" spans="1:15 16384:16384" ht="75.75" customHeight="1">
      <c r="A26" s="93" t="s">
        <v>452</v>
      </c>
      <c r="B26" s="95"/>
      <c r="C26" s="122" t="s">
        <v>1020</v>
      </c>
      <c r="D26" s="118">
        <v>535</v>
      </c>
      <c r="E26" s="167" t="s">
        <v>352</v>
      </c>
      <c r="F26" s="124"/>
      <c r="G26" s="124"/>
      <c r="H26" s="124"/>
      <c r="I26" s="124"/>
      <c r="J26" s="124"/>
      <c r="K26" s="214" t="s">
        <v>350</v>
      </c>
      <c r="L26" s="124"/>
      <c r="M26" s="207" t="s">
        <v>1019</v>
      </c>
      <c r="N26" s="122" t="s">
        <v>55</v>
      </c>
      <c r="O26" s="122" t="s">
        <v>742</v>
      </c>
    </row>
    <row r="27" spans="1:15 16384:16384" ht="75.75" customHeight="1">
      <c r="A27" s="93" t="s">
        <v>458</v>
      </c>
      <c r="B27" s="95"/>
      <c r="C27" s="122" t="s">
        <v>467</v>
      </c>
      <c r="D27" s="118">
        <v>70</v>
      </c>
      <c r="E27" s="134" t="s">
        <v>346</v>
      </c>
      <c r="F27" s="124"/>
      <c r="G27" s="124"/>
      <c r="H27" s="124"/>
      <c r="I27" s="124"/>
      <c r="J27" s="124"/>
      <c r="K27" s="124"/>
      <c r="L27" s="124"/>
      <c r="M27" s="124"/>
      <c r="N27" s="122" t="s">
        <v>1029</v>
      </c>
      <c r="O27" s="122" t="s">
        <v>733</v>
      </c>
    </row>
    <row r="28" spans="1:15 16384:16384" ht="75.75" customHeight="1">
      <c r="A28" s="93" t="s">
        <v>459</v>
      </c>
      <c r="B28" s="95"/>
      <c r="C28" s="122" t="s">
        <v>746</v>
      </c>
      <c r="D28" s="118">
        <v>130</v>
      </c>
      <c r="E28" s="134" t="s">
        <v>346</v>
      </c>
      <c r="F28" s="207" t="s">
        <v>747</v>
      </c>
      <c r="G28" s="124"/>
      <c r="H28" s="124"/>
      <c r="I28" s="124"/>
      <c r="J28" s="124"/>
      <c r="K28" s="124"/>
      <c r="L28" s="124"/>
      <c r="M28" s="124"/>
      <c r="N28" s="122" t="s">
        <v>1029</v>
      </c>
      <c r="O28" s="122" t="s">
        <v>734</v>
      </c>
    </row>
    <row r="29" spans="1:15 16384:16384" ht="75.75" customHeight="1">
      <c r="A29" s="93" t="s">
        <v>460</v>
      </c>
      <c r="B29" s="95"/>
      <c r="C29" s="122" t="s">
        <v>466</v>
      </c>
      <c r="D29" s="118">
        <v>123</v>
      </c>
      <c r="E29" s="134" t="s">
        <v>346</v>
      </c>
      <c r="F29" s="207" t="s">
        <v>747</v>
      </c>
      <c r="G29" s="124"/>
      <c r="H29" s="124"/>
      <c r="I29" s="124"/>
      <c r="J29" s="124"/>
      <c r="K29" s="124"/>
      <c r="L29" s="124"/>
      <c r="M29" s="124"/>
      <c r="N29" s="122" t="s">
        <v>1029</v>
      </c>
      <c r="O29" s="122" t="s">
        <v>735</v>
      </c>
    </row>
    <row r="30" spans="1:15 16384:16384" ht="75.75" customHeight="1">
      <c r="A30" s="93" t="s">
        <v>1938</v>
      </c>
      <c r="B30" s="95"/>
      <c r="C30" s="122" t="s">
        <v>726</v>
      </c>
      <c r="D30" s="118">
        <v>528</v>
      </c>
      <c r="E30" s="134" t="s">
        <v>346</v>
      </c>
      <c r="F30" s="124"/>
      <c r="G30" s="124"/>
      <c r="H30" s="124"/>
      <c r="I30" s="124"/>
      <c r="J30" s="124"/>
      <c r="K30" s="124"/>
      <c r="L30" s="207" t="s">
        <v>463</v>
      </c>
      <c r="M30" s="124"/>
      <c r="N30" s="122" t="s">
        <v>1026</v>
      </c>
      <c r="O30" s="122" t="s">
        <v>727</v>
      </c>
    </row>
    <row r="31" spans="1:15 16384:16384" ht="75.75" customHeight="1">
      <c r="A31" s="93" t="s">
        <v>457</v>
      </c>
      <c r="B31" s="95"/>
      <c r="C31" s="122" t="s">
        <v>1024</v>
      </c>
      <c r="D31" s="118">
        <v>280</v>
      </c>
      <c r="E31" s="134" t="s">
        <v>346</v>
      </c>
      <c r="F31" s="207" t="s">
        <v>1025</v>
      </c>
      <c r="G31" s="124"/>
      <c r="H31" s="124"/>
      <c r="I31" s="124"/>
      <c r="J31" s="124"/>
      <c r="K31" s="207" t="s">
        <v>462</v>
      </c>
      <c r="L31" s="207" t="s">
        <v>463</v>
      </c>
      <c r="M31" s="124"/>
      <c r="N31" s="122" t="s">
        <v>463</v>
      </c>
      <c r="O31" s="122" t="s">
        <v>736</v>
      </c>
    </row>
    <row r="32" spans="1:15 16384:16384" ht="75.75" customHeight="1">
      <c r="A32" s="93" t="s">
        <v>956</v>
      </c>
      <c r="B32" s="95"/>
      <c r="C32" s="122" t="s">
        <v>1006</v>
      </c>
      <c r="D32" s="118">
        <v>990</v>
      </c>
      <c r="E32" s="167" t="s">
        <v>352</v>
      </c>
      <c r="F32" s="207" t="s">
        <v>2103</v>
      </c>
      <c r="G32" s="124"/>
      <c r="H32" s="124"/>
      <c r="I32" s="124"/>
      <c r="J32" s="311">
        <v>100000</v>
      </c>
      <c r="K32" s="219" t="s">
        <v>350</v>
      </c>
      <c r="L32" s="124"/>
      <c r="M32" s="207" t="s">
        <v>1056</v>
      </c>
      <c r="N32" s="122" t="s">
        <v>1028</v>
      </c>
      <c r="O32" s="122" t="s">
        <v>993</v>
      </c>
    </row>
    <row r="33" spans="1:15" ht="75.75" customHeight="1">
      <c r="A33" s="93" t="s">
        <v>957</v>
      </c>
      <c r="B33" s="95"/>
      <c r="C33" s="122" t="s">
        <v>1002</v>
      </c>
      <c r="D33" s="118">
        <v>165</v>
      </c>
      <c r="E33" s="134" t="s">
        <v>994</v>
      </c>
      <c r="F33" s="207" t="s">
        <v>1003</v>
      </c>
      <c r="G33" s="124"/>
      <c r="H33" s="124"/>
      <c r="I33" s="124"/>
      <c r="J33" s="124"/>
      <c r="K33" s="124"/>
      <c r="L33" s="124"/>
      <c r="M33" s="124"/>
      <c r="N33" s="162"/>
      <c r="O33" s="122" t="s">
        <v>1069</v>
      </c>
    </row>
    <row r="34" spans="1:15" ht="75.75" customHeight="1">
      <c r="A34" s="93" t="s">
        <v>1878</v>
      </c>
      <c r="B34" s="5"/>
      <c r="C34" s="122" t="s">
        <v>2220</v>
      </c>
      <c r="D34" s="118">
        <v>1865</v>
      </c>
      <c r="E34" s="134" t="s">
        <v>346</v>
      </c>
      <c r="F34" s="207" t="s">
        <v>995</v>
      </c>
      <c r="G34" s="207" t="s">
        <v>1879</v>
      </c>
      <c r="H34" s="311">
        <v>3000</v>
      </c>
      <c r="I34" s="311">
        <v>3000</v>
      </c>
      <c r="J34" s="311">
        <v>3000</v>
      </c>
      <c r="K34" s="132" t="s">
        <v>350</v>
      </c>
      <c r="L34" s="207" t="s">
        <v>119</v>
      </c>
      <c r="M34" s="207" t="s">
        <v>2202</v>
      </c>
      <c r="N34" s="122" t="s">
        <v>2108</v>
      </c>
      <c r="O34" s="122" t="s">
        <v>1880</v>
      </c>
    </row>
    <row r="35" spans="1:15" ht="75.75" customHeight="1">
      <c r="A35" s="93" t="s">
        <v>2037</v>
      </c>
      <c r="B35" s="5"/>
      <c r="C35" s="122" t="s">
        <v>2220</v>
      </c>
      <c r="D35" s="118">
        <v>1865</v>
      </c>
      <c r="E35" s="134" t="s">
        <v>346</v>
      </c>
      <c r="F35" s="207" t="s">
        <v>995</v>
      </c>
      <c r="G35" s="207" t="s">
        <v>1879</v>
      </c>
      <c r="H35" s="311">
        <v>3000</v>
      </c>
      <c r="I35" s="311">
        <v>3000</v>
      </c>
      <c r="J35" s="311">
        <v>3000</v>
      </c>
      <c r="K35" s="132" t="s">
        <v>358</v>
      </c>
      <c r="L35" s="207" t="s">
        <v>119</v>
      </c>
      <c r="M35" s="207" t="s">
        <v>2202</v>
      </c>
      <c r="N35" s="122" t="s">
        <v>2108</v>
      </c>
      <c r="O35" s="122" t="s">
        <v>1880</v>
      </c>
    </row>
    <row r="36" spans="1:15" ht="75.75" customHeight="1">
      <c r="A36" s="93" t="s">
        <v>2101</v>
      </c>
      <c r="B36" s="65"/>
      <c r="C36" s="122" t="s">
        <v>2102</v>
      </c>
      <c r="D36" s="118">
        <v>2800</v>
      </c>
      <c r="E36" s="134" t="s">
        <v>346</v>
      </c>
      <c r="F36" s="207" t="s">
        <v>364</v>
      </c>
      <c r="G36" s="207" t="s">
        <v>356</v>
      </c>
      <c r="H36" s="311">
        <v>10000</v>
      </c>
      <c r="I36" s="207"/>
      <c r="J36" s="311">
        <v>50000</v>
      </c>
      <c r="K36" s="214" t="s">
        <v>350</v>
      </c>
      <c r="L36" s="207" t="s">
        <v>264</v>
      </c>
      <c r="M36" s="207" t="s">
        <v>1057</v>
      </c>
      <c r="N36" s="122" t="s">
        <v>1027</v>
      </c>
      <c r="O36" s="122" t="s">
        <v>1336</v>
      </c>
    </row>
    <row r="37" spans="1:15" ht="75.75" customHeight="1">
      <c r="A37" s="93" t="s">
        <v>1950</v>
      </c>
      <c r="B37" s="65"/>
      <c r="C37" s="122" t="s">
        <v>1951</v>
      </c>
      <c r="D37" s="118">
        <v>3000</v>
      </c>
      <c r="E37" s="134" t="s">
        <v>346</v>
      </c>
      <c r="F37" s="207" t="s">
        <v>364</v>
      </c>
      <c r="G37" s="207" t="s">
        <v>356</v>
      </c>
      <c r="H37" s="311">
        <v>10000</v>
      </c>
      <c r="I37" s="207"/>
      <c r="J37" s="311">
        <v>50000</v>
      </c>
      <c r="K37" s="214" t="s">
        <v>350</v>
      </c>
      <c r="L37" s="207" t="s">
        <v>264</v>
      </c>
      <c r="M37" s="207" t="s">
        <v>1057</v>
      </c>
      <c r="N37" s="122" t="s">
        <v>1027</v>
      </c>
      <c r="O37" s="122" t="s">
        <v>1336</v>
      </c>
    </row>
    <row r="38" spans="1:15" ht="75.75" customHeight="1">
      <c r="A38" s="261" t="s">
        <v>1923</v>
      </c>
      <c r="B38" s="5"/>
      <c r="C38" s="122" t="s">
        <v>1924</v>
      </c>
      <c r="D38" s="118">
        <v>705</v>
      </c>
      <c r="E38" s="134" t="s">
        <v>346</v>
      </c>
      <c r="F38" s="168"/>
      <c r="G38" s="168"/>
      <c r="H38" s="172"/>
      <c r="I38" s="122"/>
      <c r="J38" s="172"/>
      <c r="K38" s="164"/>
      <c r="L38" s="122"/>
      <c r="M38" s="207"/>
      <c r="N38" s="122"/>
      <c r="O38" s="122"/>
    </row>
    <row r="39" spans="1:15" ht="75.75" customHeight="1">
      <c r="A39" s="261" t="s">
        <v>1925</v>
      </c>
      <c r="B39" s="5"/>
      <c r="C39" s="122" t="s">
        <v>1926</v>
      </c>
      <c r="D39" s="118">
        <v>705</v>
      </c>
      <c r="E39" s="134" t="s">
        <v>346</v>
      </c>
      <c r="F39" s="168"/>
      <c r="G39" s="168"/>
      <c r="H39" s="172"/>
      <c r="I39" s="122"/>
      <c r="J39" s="172"/>
      <c r="K39" s="164"/>
      <c r="L39" s="122"/>
      <c r="M39" s="207"/>
      <c r="N39" s="122"/>
      <c r="O39" s="122"/>
    </row>
    <row r="40" spans="1:15" ht="75.75" customHeight="1">
      <c r="A40" s="261" t="s">
        <v>2127</v>
      </c>
      <c r="B40" s="95"/>
      <c r="C40" s="122" t="s">
        <v>2128</v>
      </c>
      <c r="D40" s="118">
        <v>90</v>
      </c>
      <c r="E40" s="121" t="s">
        <v>352</v>
      </c>
      <c r="F40" s="168"/>
      <c r="G40" s="168"/>
      <c r="H40" s="172"/>
      <c r="I40" s="122"/>
      <c r="J40" s="172"/>
      <c r="K40" s="164"/>
      <c r="L40" s="122"/>
      <c r="M40" s="207"/>
      <c r="N40" s="122"/>
      <c r="O40" s="122"/>
    </row>
    <row r="41" spans="1:15" ht="75.75" customHeight="1">
      <c r="A41" s="261" t="s">
        <v>1337</v>
      </c>
      <c r="B41" s="95"/>
      <c r="C41" s="122" t="s">
        <v>1338</v>
      </c>
      <c r="D41" s="118">
        <v>165</v>
      </c>
      <c r="E41" s="121" t="s">
        <v>352</v>
      </c>
      <c r="F41" s="122"/>
      <c r="G41" s="122"/>
      <c r="H41" s="122"/>
      <c r="I41" s="122"/>
      <c r="J41" s="122"/>
      <c r="K41" s="164"/>
      <c r="L41" s="122"/>
      <c r="M41" s="214"/>
      <c r="N41" s="122"/>
      <c r="O41" s="122"/>
    </row>
  </sheetData>
  <sheetProtection algorithmName="SHA-512" hashValue="fC1XTj1j8nX5tYTE5hRHC4+H9TBGIvak7HbpPKGJ/XPa9sT0uapxuQnCkx9nQ9lFqDcj2zBBPoHjC8dFc2ITbA==" saltValue="rOXOtxXv0NiwREp8XYGO6Q==" spinCount="100000" sheet="1" objects="1" scenarios="1"/>
  <mergeCells count="1">
    <mergeCell ref="E1:H1"/>
  </mergeCells>
  <phoneticPr fontId="5" type="noConversion"/>
  <conditionalFormatting sqref="A42:A1048576 A1">
    <cfRule type="duplicateValues" dxfId="275" priority="1244"/>
  </conditionalFormatting>
  <conditionalFormatting sqref="A2">
    <cfRule type="duplicateValues" dxfId="274" priority="1"/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Button 1">
              <controlPr defaultSize="0" print="0" autoFill="0" autoPict="0" macro="[0]!Sheet18.Show_UserForm">
                <anchor moveWithCells="1" sizeWithCells="1">
                  <from>
                    <xdr:col>0</xdr:col>
                    <xdr:colOff>200025</xdr:colOff>
                    <xdr:row>0</xdr:row>
                    <xdr:rowOff>257175</xdr:rowOff>
                  </from>
                  <to>
                    <xdr:col>0</xdr:col>
                    <xdr:colOff>1409700</xdr:colOff>
                    <xdr:row>0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Button 2">
              <controlPr defaultSize="0" print="0" autoFill="0" autoPict="0">
                <anchor moveWithCells="1" sizeWithCells="1">
                  <from>
                    <xdr:col>0</xdr:col>
                    <xdr:colOff>400050</xdr:colOff>
                    <xdr:row>1</xdr:row>
                    <xdr:rowOff>657225</xdr:rowOff>
                  </from>
                  <to>
                    <xdr:col>1</xdr:col>
                    <xdr:colOff>447675</xdr:colOff>
                    <xdr:row>1</xdr:row>
                    <xdr:rowOff>1076325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3EB9BFCED718E4F93508FF53E90F588" ma:contentTypeVersion="15" ma:contentTypeDescription="צור מסמך חדש." ma:contentTypeScope="" ma:versionID="82ae68df8f1ae05584fed0e646b8b14a">
  <xsd:schema xmlns:xsd="http://www.w3.org/2001/XMLSchema" xmlns:xs="http://www.w3.org/2001/XMLSchema" xmlns:p="http://schemas.microsoft.com/office/2006/metadata/properties" xmlns:ns2="e535606d-1bc9-4ba9-a31e-294d7ea626ec" xmlns:ns3="4a547fe1-3c1e-42ba-8b13-0b4fa83da378" targetNamespace="http://schemas.microsoft.com/office/2006/metadata/properties" ma:root="true" ma:fieldsID="0564229809a2bcdbe4e5fe686d615661" ns2:_="" ns3:_="">
    <xsd:import namespace="e535606d-1bc9-4ba9-a31e-294d7ea626ec"/>
    <xsd:import namespace="4a547fe1-3c1e-42ba-8b13-0b4fa83da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5606d-1bc9-4ba9-a31e-294d7ea62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תגיות תמונה" ma:readOnly="false" ma:fieldId="{5cf76f15-5ced-4ddc-b409-7134ff3c332f}" ma:taxonomyMulti="true" ma:sspId="069e5d1f-28dc-4187-a1ee-c290653d8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47fe1-3c1e-42ba-8b13-0b4fa83da37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f2f807-e8d6-492e-8787-b95350a9c77f}" ma:internalName="TaxCatchAll" ma:showField="CatchAllData" ma:web="4a547fe1-3c1e-42ba-8b13-0b4fa83da3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35606d-1bc9-4ba9-a31e-294d7ea626ec">
      <Terms xmlns="http://schemas.microsoft.com/office/infopath/2007/PartnerControls"/>
    </lcf76f155ced4ddcb4097134ff3c332f>
    <TaxCatchAll xmlns="4a547fe1-3c1e-42ba-8b13-0b4fa83da378" xsi:nil="true"/>
  </documentManagement>
</p:properties>
</file>

<file path=customXml/itemProps1.xml><?xml version="1.0" encoding="utf-8"?>
<ds:datastoreItem xmlns:ds="http://schemas.openxmlformats.org/officeDocument/2006/customXml" ds:itemID="{6F825F7C-759B-47D5-ACDC-4B4DAD607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5606d-1bc9-4ba9-a31e-294d7ea626ec"/>
    <ds:schemaRef ds:uri="4a547fe1-3c1e-42ba-8b13-0b4fa83da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474C8C-A25A-4E8B-AA43-CC31EE55D4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E09BB4-FB15-4083-BEEF-74B1BF916CEF}">
  <ds:schemaRefs>
    <ds:schemaRef ds:uri="http://schemas.microsoft.com/office/2006/metadata/properties"/>
    <ds:schemaRef ds:uri="f112723b-b27b-4d79-a3ab-e5ab95253649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e535606d-1bc9-4ba9-a31e-294d7ea626ec"/>
    <ds:schemaRef ds:uri="4a547fe1-3c1e-42ba-8b13-0b4fa83da3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17</vt:i4>
      </vt:variant>
    </vt:vector>
  </HeadingPairs>
  <TitlesOfParts>
    <vt:vector size="17" baseType="lpstr">
      <vt:lpstr>IP Cam</vt:lpstr>
      <vt:lpstr>IP PTZ</vt:lpstr>
      <vt:lpstr>IP NVR</vt:lpstr>
      <vt:lpstr>TVI Cam</vt:lpstr>
      <vt:lpstr>TVI PTZ</vt:lpstr>
      <vt:lpstr>TVI DVR</vt:lpstr>
      <vt:lpstr>Thermal</vt:lpstr>
      <vt:lpstr>Intercom</vt:lpstr>
      <vt:lpstr>Access Control</vt:lpstr>
      <vt:lpstr>Alarm Wireless</vt:lpstr>
      <vt:lpstr>Alarm Hybrid</vt:lpstr>
      <vt:lpstr>Speakers</vt:lpstr>
      <vt:lpstr>Monitors</vt:lpstr>
      <vt:lpstr>Specials</vt:lpstr>
      <vt:lpstr>Accessories</vt:lpstr>
      <vt:lpstr>HDD</vt:lpstr>
      <vt:lpstr>HCP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Drukman</dc:creator>
  <cp:lastModifiedBy>עדי שטרית יונג</cp:lastModifiedBy>
  <cp:lastPrinted>2019-11-28T08:23:34Z</cp:lastPrinted>
  <dcterms:created xsi:type="dcterms:W3CDTF">2019-09-15T08:14:50Z</dcterms:created>
  <dcterms:modified xsi:type="dcterms:W3CDTF">2026-06-10T09:19:01Z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0x01010033EB9BFCED718E4F93508FF53E90F588</vt:lpwstr>
  </property>
</Properties>
</file>